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E:\BA105 Spr22\"/>
    </mc:Choice>
  </mc:AlternateContent>
  <xr:revisionPtr revIDLastSave="0" documentId="13_ncr:1_{804AE2E2-F5E9-4A74-AFC0-01B576E98202}" xr6:coauthVersionLast="47" xr6:coauthVersionMax="47" xr10:uidLastSave="{00000000-0000-0000-0000-000000000000}"/>
  <bookViews>
    <workbookView xWindow="-120" yWindow="-120" windowWidth="15600" windowHeight="11160" activeTab="2" xr2:uid="{AA636AC0-BCD1-4EEC-9836-2A5EAD077855}"/>
  </bookViews>
  <sheets>
    <sheet name="Consolidated" sheetId="1" r:id="rId1"/>
    <sheet name="Lady Lobster" sheetId="2" r:id="rId2"/>
    <sheet name="Harry Haddock" sheetId="3" r:id="rId3"/>
    <sheet name="Sharon Shrimp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B6" i="1"/>
  <c r="D6" i="1" s="1"/>
  <c r="F6" i="1" s="1"/>
  <c r="B5" i="1"/>
  <c r="B13" i="1" s="1"/>
  <c r="B13" i="3"/>
  <c r="B13" i="4"/>
  <c r="B13" i="2"/>
  <c r="G12" i="4"/>
  <c r="D12" i="4"/>
  <c r="F12" i="4" s="1"/>
  <c r="G11" i="4"/>
  <c r="D11" i="4"/>
  <c r="F11" i="4" s="1"/>
  <c r="G10" i="4"/>
  <c r="D10" i="4"/>
  <c r="F10" i="4" s="1"/>
  <c r="G9" i="4"/>
  <c r="D9" i="4"/>
  <c r="F9" i="4" s="1"/>
  <c r="G8" i="4"/>
  <c r="D8" i="4"/>
  <c r="F8" i="4" s="1"/>
  <c r="G7" i="4"/>
  <c r="D7" i="4"/>
  <c r="F7" i="4" s="1"/>
  <c r="G6" i="4"/>
  <c r="D6" i="4"/>
  <c r="F6" i="4" s="1"/>
  <c r="G5" i="4"/>
  <c r="D5" i="4"/>
  <c r="F5" i="4" s="1"/>
  <c r="G3" i="4"/>
  <c r="G12" i="3"/>
  <c r="D12" i="3"/>
  <c r="F12" i="3" s="1"/>
  <c r="G11" i="3"/>
  <c r="D11" i="3"/>
  <c r="F11" i="3" s="1"/>
  <c r="G10" i="3"/>
  <c r="D10" i="3"/>
  <c r="F10" i="3" s="1"/>
  <c r="G9" i="3"/>
  <c r="D9" i="3"/>
  <c r="F9" i="3" s="1"/>
  <c r="G8" i="3"/>
  <c r="D8" i="3"/>
  <c r="F8" i="3" s="1"/>
  <c r="G7" i="3"/>
  <c r="D7" i="3"/>
  <c r="F7" i="3" s="1"/>
  <c r="G6" i="3"/>
  <c r="D6" i="3"/>
  <c r="F6" i="3" s="1"/>
  <c r="F13" i="3" s="1"/>
  <c r="G5" i="3"/>
  <c r="D5" i="3"/>
  <c r="F5" i="3" s="1"/>
  <c r="G3" i="3"/>
  <c r="G12" i="2"/>
  <c r="D12" i="2"/>
  <c r="F12" i="2" s="1"/>
  <c r="G11" i="2"/>
  <c r="D11" i="2"/>
  <c r="F11" i="2" s="1"/>
  <c r="G10" i="2"/>
  <c r="D10" i="2"/>
  <c r="F10" i="2" s="1"/>
  <c r="G9" i="2"/>
  <c r="D9" i="2"/>
  <c r="F9" i="2" s="1"/>
  <c r="G8" i="2"/>
  <c r="F8" i="2"/>
  <c r="D8" i="2"/>
  <c r="G7" i="2"/>
  <c r="D7" i="2"/>
  <c r="F7" i="2" s="1"/>
  <c r="G6" i="2"/>
  <c r="D6" i="2"/>
  <c r="F6" i="2" s="1"/>
  <c r="G5" i="2"/>
  <c r="D5" i="2"/>
  <c r="F5" i="2" s="1"/>
  <c r="G3" i="2"/>
  <c r="G6" i="1"/>
  <c r="G7" i="1"/>
  <c r="G8" i="1"/>
  <c r="G9" i="1"/>
  <c r="G10" i="1"/>
  <c r="G11" i="1"/>
  <c r="G12" i="1"/>
  <c r="G5" i="1"/>
  <c r="F7" i="1"/>
  <c r="F11" i="1"/>
  <c r="D7" i="1"/>
  <c r="D8" i="1"/>
  <c r="F8" i="1" s="1"/>
  <c r="D9" i="1"/>
  <c r="F9" i="1" s="1"/>
  <c r="D10" i="1"/>
  <c r="F10" i="1" s="1"/>
  <c r="D11" i="1"/>
  <c r="D12" i="1"/>
  <c r="F12" i="1" s="1"/>
  <c r="D5" i="1"/>
  <c r="G3" i="1"/>
  <c r="D13" i="1" l="1"/>
  <c r="F5" i="1"/>
  <c r="F13" i="1" s="1"/>
  <c r="F13" i="4"/>
  <c r="D13" i="4"/>
  <c r="D13" i="3"/>
  <c r="F13" i="2"/>
  <c r="D13" i="2"/>
</calcChain>
</file>

<file path=xl/sharedStrings.xml><?xml version="1.0" encoding="utf-8"?>
<sst xmlns="http://schemas.openxmlformats.org/spreadsheetml/2006/main" count="56" uniqueCount="17">
  <si>
    <t>M&amp;S Provisions</t>
  </si>
  <si>
    <t>Consolidated Expenses Worksheet</t>
  </si>
  <si>
    <t>Expense Category</t>
  </si>
  <si>
    <t>Payroll</t>
  </si>
  <si>
    <t>Benefits</t>
  </si>
  <si>
    <t>Fuel</t>
  </si>
  <si>
    <t>Storage</t>
  </si>
  <si>
    <t>Event Fees</t>
  </si>
  <si>
    <t>Maintenance</t>
  </si>
  <si>
    <t>Advertising</t>
  </si>
  <si>
    <t>Adminstrative</t>
  </si>
  <si>
    <t>2021 Projected % Change</t>
  </si>
  <si>
    <t>2022 Projected % Chage</t>
  </si>
  <si>
    <t>Average % Changed</t>
  </si>
  <si>
    <t>Lady Lobster Expenses Worksheet</t>
  </si>
  <si>
    <t>Harry Haddock Expenses Worksheet</t>
  </si>
  <si>
    <t>Sharon Shrimp Expenses Worksheet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</si>
</sst>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dd\-mmm\-yy;@"/>
    <numFmt numFmtId="165" formatCode="0.00%;[Magenta]\(0.00%\)"/>
    <numFmt numFmtId="166" formatCode="[$-409]d\-mmm\-yyyy;@"/>
  </numFmts>
  <fonts count="8" x14ac:knownFonts="1">
    <font>
      <sz val="11"/>
      <color theme="1"/>
      <name val="Calisto MT"/>
      <family val="2"/>
      <scheme val="minor"/>
    </font>
    <font>
      <sz val="11"/>
      <color theme="1"/>
      <name val="Calisto MT"/>
      <family val="2"/>
      <scheme val="minor"/>
    </font>
    <font>
      <sz val="20"/>
      <color theme="1"/>
      <name val="Calisto MT"/>
      <family val="2"/>
      <scheme val="minor"/>
    </font>
    <font>
      <sz val="16"/>
      <color theme="1"/>
      <name val="Calisto MT"/>
      <family val="2"/>
      <scheme val="minor"/>
    </font>
    <font>
      <b/>
      <sz val="11"/>
      <color theme="1"/>
      <name val="Calisto MT"/>
      <family val="1"/>
      <scheme val="minor"/>
    </font>
    <font>
      <b/>
      <sz val="11"/>
      <color indexed="8"/>
      <name val="Calisto MT"/>
      <family val="1"/>
      <scheme val="minor"/>
    </font>
    <font>
      <sz val="11"/>
      <color theme="1"/>
      <name val="Cambria"/>
      <family val="1"/>
    </font>
    <font>
      <sz val="11"/>
      <color theme="7" tint="-0.499984740745262"/>
      <name val="Calisto MT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7" fillId="0" borderId="0" applyFill="0" applyBorder="0" applyProtection="0">
      <alignment horizontal="center"/>
    </xf>
  </cellStyleXfs>
  <cellXfs count="19">
    <xf numFmtId="0" fontId="0" fillId="0" borderId="0" xfId="0"/>
    <xf numFmtId="164" fontId="0" fillId="0" borderId="0" xfId="0" applyNumberFormat="1"/>
    <xf numFmtId="165" fontId="0" fillId="0" borderId="0" xfId="1" applyNumberFormat="1" applyFont="1"/>
    <xf numFmtId="165" fontId="0" fillId="0" borderId="0" xfId="0" applyNumberFormat="1"/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0" fillId="0" borderId="2" xfId="0" applyBorder="1"/>
    <xf numFmtId="44" fontId="0" fillId="0" borderId="2" xfId="3" applyFont="1" applyBorder="1"/>
    <xf numFmtId="43" fontId="0" fillId="0" borderId="0" xfId="2" applyFont="1"/>
    <xf numFmtId="43" fontId="6" fillId="0" borderId="0" xfId="2" applyFont="1"/>
    <xf numFmtId="166" fontId="7" fillId="0" borderId="0" xfId="4">
      <alignment horizont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2" fillId="5" borderId="0" xfId="0" applyFont="1" applyFill="1" applyAlignment="1">
      <alignment horizontal="center"/>
    </xf>
    <xf numFmtId="0" fontId="3" fillId="5" borderId="0" xfId="0" applyFont="1" applyFill="1" applyAlignment="1">
      <alignment horizontal="center"/>
    </xf>
  </cellXfs>
  <cellStyles count="5">
    <cellStyle name="4-Digit Year" xfId="4" xr:uid="{58E29F4B-8F93-4820-989F-D6FC65980C9E}"/>
    <cellStyle name="Comma" xfId="2" builtinId="3"/>
    <cellStyle name="Currency" xfId="3" builtinId="4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2020 Consolidated Expenses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50"/>
      <c:rotY val="250"/>
      <c:depthPercent val="100"/>
      <c:rAngAx val="0"/>
      <c:perspective val="6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20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3-1230-49B8-BA53-8C48C923E9D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20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9-1230-49B8-BA53-8C48C923E9DB}"/>
              </c:ext>
            </c:extLst>
          </c:dPt>
          <c:dPt>
            <c:idx val="2"/>
            <c:bubble3D val="0"/>
            <c:explosion val="13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20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2-1230-49B8-BA53-8C48C923E9D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20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8-1230-49B8-BA53-8C48C923E9D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20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7-1230-49B8-BA53-8C48C923E9DB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20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6-1230-49B8-BA53-8C48C923E9DB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20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5-1230-49B8-BA53-8C48C923E9DB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20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4-1230-49B8-BA53-8C48C923E9DB}"/>
              </c:ext>
            </c:extLst>
          </c:dPt>
          <c:dLbls>
            <c:dLbl>
              <c:idx val="0"/>
              <c:layout>
                <c:manualLayout>
                  <c:x val="-0.10453200284158883"/>
                  <c:y val="4.4541401598404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230-49B8-BA53-8C48C923E9DB}"/>
                </c:ext>
              </c:extLst>
            </c:dLbl>
            <c:dLbl>
              <c:idx val="1"/>
              <c:layout>
                <c:manualLayout>
                  <c:x val="0.20147876722161079"/>
                  <c:y val="-0.1528888849012268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230-49B8-BA53-8C48C923E9DB}"/>
                </c:ext>
              </c:extLst>
            </c:dLbl>
            <c:dLbl>
              <c:idx val="2"/>
              <c:layout>
                <c:manualLayout>
                  <c:x val="0.12388664563694637"/>
                  <c:y val="-4.579014508431822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230-49B8-BA53-8C48C923E9DB}"/>
                </c:ext>
              </c:extLst>
            </c:dLbl>
            <c:dLbl>
              <c:idx val="3"/>
              <c:layout>
                <c:manualLayout>
                  <c:x val="9.9227397038416654E-3"/>
                  <c:y val="7.974077918132800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230-49B8-BA53-8C48C923E9DB}"/>
                </c:ext>
              </c:extLst>
            </c:dLbl>
            <c:dLbl>
              <c:idx val="4"/>
              <c:layout>
                <c:manualLayout>
                  <c:x val="1.5626161757073605E-2"/>
                  <c:y val="3.993223395627379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230-49B8-BA53-8C48C923E9DB}"/>
                </c:ext>
              </c:extLst>
            </c:dLbl>
            <c:dLbl>
              <c:idx val="5"/>
              <c:layout>
                <c:manualLayout>
                  <c:x val="-2.1294616072644535E-2"/>
                  <c:y val="1.910958853629752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230-49B8-BA53-8C48C923E9DB}"/>
                </c:ext>
              </c:extLst>
            </c:dLbl>
            <c:dLbl>
              <c:idx val="6"/>
              <c:layout>
                <c:manualLayout>
                  <c:x val="-9.5837734973995073E-2"/>
                  <c:y val="-3.352829796294921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230-49B8-BA53-8C48C923E9DB}"/>
                </c:ext>
              </c:extLst>
            </c:dLbl>
            <c:dLbl>
              <c:idx val="7"/>
              <c:layout>
                <c:manualLayout>
                  <c:x val="-5.4306184872588606E-2"/>
                  <c:y val="-0.1366417612249927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230-49B8-BA53-8C48C923E9DB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Consolidated!$A$5:$A$12</c:f>
              <c:strCache>
                <c:ptCount val="8"/>
                <c:pt idx="0">
                  <c:v>Payroll</c:v>
                </c:pt>
                <c:pt idx="1">
                  <c:v>Benefits</c:v>
                </c:pt>
                <c:pt idx="2">
                  <c:v>Fuel</c:v>
                </c:pt>
                <c:pt idx="3">
                  <c:v>Storage</c:v>
                </c:pt>
                <c:pt idx="4">
                  <c:v>Event Fees</c:v>
                </c:pt>
                <c:pt idx="5">
                  <c:v>Maintenance</c:v>
                </c:pt>
                <c:pt idx="6">
                  <c:v>Advertising</c:v>
                </c:pt>
                <c:pt idx="7">
                  <c:v>Adminstrative</c:v>
                </c:pt>
              </c:strCache>
            </c:strRef>
          </c:cat>
          <c:val>
            <c:numRef>
              <c:f>Consolidated!$B$5:$B$12</c:f>
              <c:numCache>
                <c:formatCode>_(* #,##0.00_);_(* \(#,##0.00\);_(* "-"??_);_(@_)</c:formatCode>
                <c:ptCount val="8"/>
                <c:pt idx="0">
                  <c:v>220789.88</c:v>
                </c:pt>
                <c:pt idx="1">
                  <c:v>46352.06</c:v>
                </c:pt>
                <c:pt idx="2">
                  <c:v>57500</c:v>
                </c:pt>
                <c:pt idx="3">
                  <c:v>40176</c:v>
                </c:pt>
                <c:pt idx="4">
                  <c:v>18700</c:v>
                </c:pt>
                <c:pt idx="5">
                  <c:v>13057.399999999998</c:v>
                </c:pt>
                <c:pt idx="6">
                  <c:v>10942.91</c:v>
                </c:pt>
                <c:pt idx="7">
                  <c:v>7500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30-49B8-BA53-8C48C923E9DB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alpha val="78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38100" cap="rnd" cmpd="sng" algn="ctr">
      <a:solidFill>
        <a:schemeClr val="accent3"/>
      </a:solidFill>
      <a:prstDash val="solid"/>
      <a:round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1614920</xdr:colOff>
      <xdr:row>13</xdr:row>
      <xdr:rowOff>178376</xdr:rowOff>
    </xdr:from>
    <xdr:to>
      <xdr:col>6</xdr:col>
      <xdr:colOff>8659</xdr:colOff>
      <xdr:row>31</xdr:row>
      <xdr:rowOff>17317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F18EB64-091E-484F-BF60-4964483BF49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Slate">
  <a:themeElements>
    <a:clrScheme name="Slate">
      <a:dk1>
        <a:sysClr val="windowText" lastClr="000000"/>
      </a:dk1>
      <a:lt1>
        <a:sysClr val="window" lastClr="FFFFFF"/>
      </a:lt1>
      <a:dk2>
        <a:srgbClr val="212123"/>
      </a:dk2>
      <a:lt2>
        <a:srgbClr val="DADADA"/>
      </a:lt2>
      <a:accent1>
        <a:srgbClr val="BC451B"/>
      </a:accent1>
      <a:accent2>
        <a:srgbClr val="D3BA68"/>
      </a:accent2>
      <a:accent3>
        <a:srgbClr val="BB8640"/>
      </a:accent3>
      <a:accent4>
        <a:srgbClr val="AD9277"/>
      </a:accent4>
      <a:accent5>
        <a:srgbClr val="A55A43"/>
      </a:accent5>
      <a:accent6>
        <a:srgbClr val="AD9D7B"/>
      </a:accent6>
      <a:hlink>
        <a:srgbClr val="E98052"/>
      </a:hlink>
      <a:folHlink>
        <a:srgbClr val="F4B69B"/>
      </a:folHlink>
    </a:clrScheme>
    <a:fontScheme name="Slate">
      <a:majorFont>
        <a:latin typeface="Calisto MT" panose="02040603050505030304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Calisto MT" panose="02040603050505030304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Slate">
      <a:fillStyleLst>
        <a:solidFill>
          <a:schemeClr val="phClr"/>
        </a:solidFill>
        <a:gradFill rotWithShape="1">
          <a:gsLst>
            <a:gs pos="0">
              <a:schemeClr val="phClr">
                <a:tint val="60000"/>
                <a:lumMod val="110000"/>
              </a:schemeClr>
            </a:gs>
            <a:gs pos="100000">
              <a:schemeClr val="phClr">
                <a:tint val="88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6000"/>
                <a:lumMod val="104000"/>
              </a:schemeClr>
            </a:gs>
            <a:gs pos="100000">
              <a:schemeClr val="phClr">
                <a:shade val="90000"/>
                <a:lumMod val="90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shade val="90000"/>
            </a:schemeClr>
          </a:solidFill>
          <a:prstDash val="solid"/>
        </a:ln>
        <a:ln w="15875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63500" dist="25400" dir="5400000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76200" dist="38100" dir="5400000" rotWithShape="0">
              <a:srgbClr val="000000">
                <a:alpha val="7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 prst="hardEdge"/>
          </a:sp3d>
        </a:effectStyle>
      </a:effectStyleLst>
      <a:bgFillStyleLst>
        <a:solidFill>
          <a:schemeClr val="phClr"/>
        </a:solidFill>
        <a:solidFill>
          <a:schemeClr val="phClr"/>
        </a:solidFill>
        <a:blipFill rotWithShape="1">
          <a:blip xmlns:r="http://schemas.openxmlformats.org/officeDocument/2006/relationships" r:embed="rId1">
            <a:duotone>
              <a:schemeClr val="phClr">
                <a:shade val="80000"/>
                <a:lumMod val="80000"/>
              </a:schemeClr>
              <a:schemeClr val="phClr">
                <a:tint val="98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ate" id="{C3F70B94-7CE9-428E-ADC1-3269CC2C3385}" vid="{3F2DE9A5-64E6-437C-A389-CC4477E817E8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68107F-A9FB-4FF1-8831-F092D5A81CBE}">
  <sheetPr>
    <tabColor theme="3" tint="0.499984740745262"/>
  </sheetPr>
  <dimension ref="A1:G14"/>
  <sheetViews>
    <sheetView topLeftCell="B1" zoomScale="110" zoomScaleNormal="110" workbookViewId="0">
      <selection activeCell="D4" sqref="D4"/>
    </sheetView>
  </sheetViews>
  <sheetFormatPr defaultRowHeight="14.25" x14ac:dyDescent="0.2"/>
  <cols>
    <col min="1" max="1" width="21.375" customWidth="1"/>
    <col min="2" max="7" width="14.25" customWidth="1"/>
  </cols>
  <sheetData>
    <row r="1" spans="1:7" ht="25.5" x14ac:dyDescent="0.35">
      <c r="A1" s="11" t="s">
        <v>0</v>
      </c>
      <c r="B1" s="11"/>
      <c r="C1" s="11"/>
      <c r="D1" s="11"/>
      <c r="E1" s="11"/>
      <c r="F1" s="11"/>
      <c r="G1" s="11"/>
    </row>
    <row r="2" spans="1:7" ht="20.25" x14ac:dyDescent="0.3">
      <c r="A2" s="12" t="s">
        <v>1</v>
      </c>
      <c r="B2" s="12"/>
      <c r="C2" s="12"/>
      <c r="D2" s="12"/>
      <c r="E2" s="12"/>
      <c r="F2" s="12"/>
      <c r="G2" s="12"/>
    </row>
    <row r="3" spans="1:7" x14ac:dyDescent="0.2">
      <c r="G3" s="1">
        <f ca="1">TODAY()</f>
        <v>44664</v>
      </c>
    </row>
    <row r="4" spans="1:7" ht="51.75" customHeight="1" x14ac:dyDescent="0.2">
      <c r="A4" s="5" t="s">
        <v>2</v>
      </c>
      <c r="B4" s="5">
        <v>2020</v>
      </c>
      <c r="C4" s="5" t="s">
        <v>11</v>
      </c>
      <c r="D4" s="5">
        <v>2021</v>
      </c>
      <c r="E4" s="5" t="s">
        <v>12</v>
      </c>
      <c r="F4" s="5">
        <v>2022</v>
      </c>
      <c r="G4" s="5" t="s">
        <v>13</v>
      </c>
    </row>
    <row r="5" spans="1:7" x14ac:dyDescent="0.2">
      <c r="A5" t="s">
        <v>3</v>
      </c>
      <c r="B5" s="8">
        <f>SUM('Lady Lobster:Sharon Shrimp'!B5)</f>
        <v>220789.88</v>
      </c>
      <c r="C5" s="2">
        <v>0.03</v>
      </c>
      <c r="D5">
        <f>ROUND(B5+B5*C5,2)</f>
        <v>227413.58</v>
      </c>
      <c r="E5" s="3">
        <v>0.04</v>
      </c>
      <c r="F5">
        <f>ROUND(D5+D5*E5,2)</f>
        <v>236510.12</v>
      </c>
      <c r="G5" s="2">
        <f>ROUND((C5+E5)/2,4)</f>
        <v>3.5000000000000003E-2</v>
      </c>
    </row>
    <row r="6" spans="1:7" x14ac:dyDescent="0.2">
      <c r="A6" t="s">
        <v>4</v>
      </c>
      <c r="B6" s="8">
        <f>SUM('Lady Lobster:Sharon Shrimp'!B6)</f>
        <v>46352.06</v>
      </c>
      <c r="C6" s="2">
        <v>6.0999999999999999E-2</v>
      </c>
      <c r="D6">
        <f t="shared" ref="D6:D12" si="0">ROUND(B6+B6*C6,2)</f>
        <v>49179.54</v>
      </c>
      <c r="E6" s="3">
        <v>0.06</v>
      </c>
      <c r="F6">
        <f t="shared" ref="F6:F12" si="1">ROUND(D6+D6*E6,2)</f>
        <v>52130.31</v>
      </c>
      <c r="G6" s="2">
        <f t="shared" ref="G6:G12" si="2">ROUND((C6+E6)/2,4)</f>
        <v>6.0499999999999998E-2</v>
      </c>
    </row>
    <row r="7" spans="1:7" x14ac:dyDescent="0.2">
      <c r="A7" t="s">
        <v>5</v>
      </c>
      <c r="B7" s="8">
        <f>SUM('Lady Lobster:Sharon Shrimp'!B7)</f>
        <v>57500</v>
      </c>
      <c r="C7" s="2">
        <v>9.1999999999999998E-2</v>
      </c>
      <c r="D7">
        <f t="shared" si="0"/>
        <v>62790</v>
      </c>
      <c r="E7" s="3">
        <v>0.08</v>
      </c>
      <c r="F7">
        <f t="shared" si="1"/>
        <v>67813.2</v>
      </c>
      <c r="G7" s="2">
        <f t="shared" si="2"/>
        <v>8.5999999999999993E-2</v>
      </c>
    </row>
    <row r="8" spans="1:7" x14ac:dyDescent="0.2">
      <c r="A8" t="s">
        <v>6</v>
      </c>
      <c r="B8" s="8">
        <f>SUM('Lady Lobster:Sharon Shrimp'!B8)</f>
        <v>40176</v>
      </c>
      <c r="C8" s="2">
        <v>0.123</v>
      </c>
      <c r="D8">
        <f t="shared" si="0"/>
        <v>45117.65</v>
      </c>
      <c r="E8" s="3">
        <v>0.1</v>
      </c>
      <c r="F8">
        <f t="shared" si="1"/>
        <v>49629.42</v>
      </c>
      <c r="G8" s="2">
        <f t="shared" si="2"/>
        <v>0.1115</v>
      </c>
    </row>
    <row r="9" spans="1:7" x14ac:dyDescent="0.2">
      <c r="A9" t="s">
        <v>7</v>
      </c>
      <c r="B9" s="8">
        <f>SUM('Lady Lobster:Sharon Shrimp'!B9)</f>
        <v>18700</v>
      </c>
      <c r="C9" s="2">
        <v>0.154</v>
      </c>
      <c r="D9">
        <f t="shared" si="0"/>
        <v>21579.8</v>
      </c>
      <c r="E9" s="3">
        <v>0.12</v>
      </c>
      <c r="F9">
        <f t="shared" si="1"/>
        <v>24169.38</v>
      </c>
      <c r="G9" s="2">
        <f t="shared" si="2"/>
        <v>0.13700000000000001</v>
      </c>
    </row>
    <row r="10" spans="1:7" x14ac:dyDescent="0.2">
      <c r="A10" t="s">
        <v>8</v>
      </c>
      <c r="B10" s="8">
        <f>SUM('Lady Lobster:Sharon Shrimp'!B10)</f>
        <v>13057.399999999998</v>
      </c>
      <c r="C10" s="2">
        <v>0.185</v>
      </c>
      <c r="D10">
        <f t="shared" si="0"/>
        <v>15473.02</v>
      </c>
      <c r="E10" s="3">
        <v>0.14000000000000001</v>
      </c>
      <c r="F10">
        <f t="shared" si="1"/>
        <v>17639.240000000002</v>
      </c>
      <c r="G10" s="2">
        <f t="shared" si="2"/>
        <v>0.16250000000000001</v>
      </c>
    </row>
    <row r="11" spans="1:7" x14ac:dyDescent="0.2">
      <c r="A11" t="s">
        <v>9</v>
      </c>
      <c r="B11" s="8">
        <f>SUM('Lady Lobster:Sharon Shrimp'!B11)</f>
        <v>10942.91</v>
      </c>
      <c r="C11" s="2">
        <v>0.216</v>
      </c>
      <c r="D11">
        <f t="shared" si="0"/>
        <v>13306.58</v>
      </c>
      <c r="E11" s="3">
        <v>0.16</v>
      </c>
      <c r="F11">
        <f t="shared" si="1"/>
        <v>15435.63</v>
      </c>
      <c r="G11" s="2">
        <f t="shared" si="2"/>
        <v>0.188</v>
      </c>
    </row>
    <row r="12" spans="1:7" x14ac:dyDescent="0.2">
      <c r="A12" t="s">
        <v>10</v>
      </c>
      <c r="B12" s="8">
        <f>SUM('Lady Lobster:Sharon Shrimp'!B12)</f>
        <v>7500</v>
      </c>
      <c r="C12" s="2">
        <v>0.247</v>
      </c>
      <c r="D12">
        <f t="shared" si="0"/>
        <v>9352.5</v>
      </c>
      <c r="E12" s="3">
        <v>0.18000000000000002</v>
      </c>
      <c r="F12">
        <f t="shared" si="1"/>
        <v>11035.95</v>
      </c>
      <c r="G12" s="2">
        <f t="shared" si="2"/>
        <v>0.2135</v>
      </c>
    </row>
    <row r="13" spans="1:7" ht="15" thickBot="1" x14ac:dyDescent="0.25">
      <c r="B13" s="7">
        <f>SUM(B5:B12)</f>
        <v>415018.25</v>
      </c>
      <c r="C13" s="6"/>
      <c r="D13" s="7">
        <f>SUM(D5:D12)</f>
        <v>444212.67000000004</v>
      </c>
      <c r="E13" s="6"/>
      <c r="F13" s="7">
        <f>SUM(F5:F12)</f>
        <v>474363.25</v>
      </c>
      <c r="G13" s="6"/>
    </row>
    <row r="14" spans="1:7" ht="15" thickTop="1" x14ac:dyDescent="0.2"/>
  </sheetData>
  <mergeCells count="2">
    <mergeCell ref="A1:G1"/>
    <mergeCell ref="A2:G2"/>
  </mergeCells>
  <printOptions horizontalCentered="1" verticalCentered="1"/>
  <pageMargins left="0.5" right="0.5" top="0.75" bottom="0.75" header="0.3" footer="0.3"/>
  <pageSetup orientation="landscape" r:id="rId1"/>
  <headerFooter>
    <oddHeader>&amp;L&amp;A&amp;C&amp;F</oddHeader>
    <oddFooter>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701DD1-E2CE-4558-B2DD-DF3E0CB11626}">
  <sheetPr>
    <tabColor theme="4" tint="0.59999389629810485"/>
  </sheetPr>
  <dimension ref="A1:G14"/>
  <sheetViews>
    <sheetView zoomScale="110" zoomScaleNormal="110" workbookViewId="0">
      <selection activeCell="D4" sqref="D4"/>
    </sheetView>
  </sheetViews>
  <sheetFormatPr defaultRowHeight="14.25" x14ac:dyDescent="0.2"/>
  <cols>
    <col min="1" max="1" width="21.375" customWidth="1"/>
    <col min="2" max="7" width="14.25" customWidth="1"/>
  </cols>
  <sheetData>
    <row r="1" spans="1:7" ht="25.5" x14ac:dyDescent="0.35">
      <c r="A1" s="13" t="s">
        <v>0</v>
      </c>
      <c r="B1" s="13"/>
      <c r="C1" s="13"/>
      <c r="D1" s="13"/>
      <c r="E1" s="13"/>
      <c r="F1" s="13"/>
      <c r="G1" s="13"/>
    </row>
    <row r="2" spans="1:7" ht="20.25" x14ac:dyDescent="0.3">
      <c r="A2" s="14" t="s">
        <v>14</v>
      </c>
      <c r="B2" s="14"/>
      <c r="C2" s="14"/>
      <c r="D2" s="14"/>
      <c r="E2" s="14"/>
      <c r="F2" s="14"/>
      <c r="G2" s="14"/>
    </row>
    <row r="3" spans="1:7" x14ac:dyDescent="0.2">
      <c r="G3" s="10">
        <f ca="1">TODAY()</f>
        <v>44664</v>
      </c>
    </row>
    <row r="4" spans="1:7" ht="51.75" customHeight="1" x14ac:dyDescent="0.2">
      <c r="A4" s="4" t="s">
        <v>2</v>
      </c>
      <c r="B4" s="4">
        <v>2020</v>
      </c>
      <c r="C4" s="4" t="s">
        <v>11</v>
      </c>
      <c r="D4" s="4">
        <v>2021</v>
      </c>
      <c r="E4" s="4" t="s">
        <v>12</v>
      </c>
      <c r="F4" s="4">
        <v>2022</v>
      </c>
      <c r="G4" s="4" t="s">
        <v>13</v>
      </c>
    </row>
    <row r="5" spans="1:7" x14ac:dyDescent="0.2">
      <c r="A5" t="s">
        <v>3</v>
      </c>
      <c r="B5" s="9">
        <v>79207.199999999997</v>
      </c>
      <c r="C5" s="2">
        <v>0.03</v>
      </c>
      <c r="D5">
        <f>ROUND(B5+B5*C5,2)</f>
        <v>81583.42</v>
      </c>
      <c r="E5" s="3">
        <v>0.04</v>
      </c>
      <c r="F5">
        <f>ROUND(D5+D5*E5,2)</f>
        <v>84846.76</v>
      </c>
      <c r="G5" s="2">
        <f>ROUND((C5+E5)/2,4)</f>
        <v>3.5000000000000003E-2</v>
      </c>
    </row>
    <row r="6" spans="1:7" x14ac:dyDescent="0.2">
      <c r="A6" t="s">
        <v>4</v>
      </c>
      <c r="B6" s="9">
        <v>15247.39</v>
      </c>
      <c r="C6" s="2">
        <v>6.0999999999999999E-2</v>
      </c>
      <c r="D6">
        <f t="shared" ref="D6:D12" si="0">ROUND(B6+B6*C6,2)</f>
        <v>16177.48</v>
      </c>
      <c r="E6" s="3">
        <v>0.06</v>
      </c>
      <c r="F6">
        <f t="shared" ref="F6:F12" si="1">ROUND(D6+D6*E6,2)</f>
        <v>17148.13</v>
      </c>
      <c r="G6" s="2">
        <f t="shared" ref="G6:G12" si="2">ROUND((C6+E6)/2,4)</f>
        <v>6.0499999999999998E-2</v>
      </c>
    </row>
    <row r="7" spans="1:7" x14ac:dyDescent="0.2">
      <c r="A7" t="s">
        <v>5</v>
      </c>
      <c r="B7" s="9">
        <v>20000</v>
      </c>
      <c r="C7" s="2">
        <v>9.1999999999999998E-2</v>
      </c>
      <c r="D7">
        <f t="shared" si="0"/>
        <v>21840</v>
      </c>
      <c r="E7" s="3">
        <v>0.08</v>
      </c>
      <c r="F7">
        <f t="shared" si="1"/>
        <v>23587.200000000001</v>
      </c>
      <c r="G7" s="2">
        <f t="shared" si="2"/>
        <v>8.5999999999999993E-2</v>
      </c>
    </row>
    <row r="8" spans="1:7" x14ac:dyDescent="0.2">
      <c r="A8" t="s">
        <v>6</v>
      </c>
      <c r="B8" s="9">
        <v>14400</v>
      </c>
      <c r="C8" s="2">
        <v>0.123</v>
      </c>
      <c r="D8">
        <f t="shared" si="0"/>
        <v>16171.2</v>
      </c>
      <c r="E8" s="3">
        <v>0.1</v>
      </c>
      <c r="F8">
        <f t="shared" si="1"/>
        <v>17788.32</v>
      </c>
      <c r="G8" s="2">
        <f t="shared" si="2"/>
        <v>0.1115</v>
      </c>
    </row>
    <row r="9" spans="1:7" x14ac:dyDescent="0.2">
      <c r="A9" t="s">
        <v>7</v>
      </c>
      <c r="B9" s="9">
        <v>6200</v>
      </c>
      <c r="C9" s="2">
        <v>0.154</v>
      </c>
      <c r="D9">
        <f t="shared" si="0"/>
        <v>7154.8</v>
      </c>
      <c r="E9" s="3">
        <v>0.12</v>
      </c>
      <c r="F9">
        <f t="shared" si="1"/>
        <v>8013.38</v>
      </c>
      <c r="G9" s="2">
        <f t="shared" si="2"/>
        <v>0.13700000000000001</v>
      </c>
    </row>
    <row r="10" spans="1:7" x14ac:dyDescent="0.2">
      <c r="A10" t="s">
        <v>8</v>
      </c>
      <c r="B10" s="9">
        <v>4295.2</v>
      </c>
      <c r="C10" s="2">
        <v>0.185</v>
      </c>
      <c r="D10">
        <f t="shared" si="0"/>
        <v>5089.8100000000004</v>
      </c>
      <c r="E10" s="3">
        <v>0.14000000000000001</v>
      </c>
      <c r="F10">
        <f t="shared" si="1"/>
        <v>5802.38</v>
      </c>
      <c r="G10" s="2">
        <f t="shared" si="2"/>
        <v>0.16250000000000001</v>
      </c>
    </row>
    <row r="11" spans="1:7" x14ac:dyDescent="0.2">
      <c r="A11" t="s">
        <v>9</v>
      </c>
      <c r="B11" s="9">
        <v>3599.64</v>
      </c>
      <c r="C11" s="2">
        <v>0.216</v>
      </c>
      <c r="D11">
        <f t="shared" si="0"/>
        <v>4377.16</v>
      </c>
      <c r="E11" s="3">
        <v>0.16</v>
      </c>
      <c r="F11">
        <f t="shared" si="1"/>
        <v>5077.51</v>
      </c>
      <c r="G11" s="2">
        <f t="shared" si="2"/>
        <v>0.188</v>
      </c>
    </row>
    <row r="12" spans="1:7" x14ac:dyDescent="0.2">
      <c r="A12" t="s">
        <v>10</v>
      </c>
      <c r="B12" s="9">
        <v>2500</v>
      </c>
      <c r="C12" s="2">
        <v>0.247</v>
      </c>
      <c r="D12">
        <f t="shared" si="0"/>
        <v>3117.5</v>
      </c>
      <c r="E12" s="3">
        <v>0.18000000000000002</v>
      </c>
      <c r="F12">
        <f t="shared" si="1"/>
        <v>3678.65</v>
      </c>
      <c r="G12" s="2">
        <f t="shared" si="2"/>
        <v>0.2135</v>
      </c>
    </row>
    <row r="13" spans="1:7" ht="15" thickBot="1" x14ac:dyDescent="0.25">
      <c r="B13" s="7">
        <f>SUM(B5:B12)</f>
        <v>145449.43000000002</v>
      </c>
      <c r="C13" s="6"/>
      <c r="D13" s="7">
        <f>SUM(D5:D12)</f>
        <v>155511.37</v>
      </c>
      <c r="E13" s="6"/>
      <c r="F13" s="7">
        <f>SUM(F5:F12)</f>
        <v>165942.33000000002</v>
      </c>
      <c r="G13" s="6"/>
    </row>
    <row r="14" spans="1:7" ht="15" thickTop="1" x14ac:dyDescent="0.2"/>
  </sheetData>
  <mergeCells count="2">
    <mergeCell ref="A1:G1"/>
    <mergeCell ref="A2:G2"/>
  </mergeCells>
  <printOptions horizontalCentered="1" verticalCentered="1"/>
  <pageMargins left="0.5" right="0.5" top="0.75" bottom="0.75" header="0.3" footer="0.3"/>
  <pageSetup orientation="landscape" r:id="rId1"/>
  <headerFooter>
    <oddHeader>&amp;L&amp;A&amp;C&amp;F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D705A7-6FCF-4C78-942D-12B4B5FAA7BA}">
  <sheetPr>
    <tabColor theme="7" tint="0.59999389629810485"/>
  </sheetPr>
  <dimension ref="A1:G14"/>
  <sheetViews>
    <sheetView tabSelected="1" zoomScale="110" zoomScaleNormal="110" workbookViewId="0">
      <selection activeCell="C17" sqref="C17"/>
    </sheetView>
  </sheetViews>
  <sheetFormatPr defaultRowHeight="14.25" x14ac:dyDescent="0.2"/>
  <cols>
    <col min="1" max="1" width="21.375" customWidth="1"/>
    <col min="2" max="7" width="14.25" customWidth="1"/>
  </cols>
  <sheetData>
    <row r="1" spans="1:7" ht="25.5" x14ac:dyDescent="0.35">
      <c r="A1" s="15" t="s">
        <v>0</v>
      </c>
      <c r="B1" s="15"/>
      <c r="C1" s="15"/>
      <c r="D1" s="15"/>
      <c r="E1" s="15"/>
      <c r="F1" s="15"/>
      <c r="G1" s="15"/>
    </row>
    <row r="2" spans="1:7" ht="20.25" x14ac:dyDescent="0.3">
      <c r="A2" s="16" t="s">
        <v>15</v>
      </c>
      <c r="B2" s="16"/>
      <c r="C2" s="16"/>
      <c r="D2" s="16"/>
      <c r="E2" s="16"/>
      <c r="F2" s="16"/>
      <c r="G2" s="16"/>
    </row>
    <row r="3" spans="1:7" x14ac:dyDescent="0.2">
      <c r="G3" s="1">
        <f ca="1">TODAY()</f>
        <v>44664</v>
      </c>
    </row>
    <row r="4" spans="1:7" ht="51.75" customHeight="1" x14ac:dyDescent="0.2">
      <c r="A4" s="5" t="s">
        <v>2</v>
      </c>
      <c r="B4" s="5">
        <v>2020</v>
      </c>
      <c r="C4" s="5" t="s">
        <v>11</v>
      </c>
      <c r="D4" s="5">
        <v>2021</v>
      </c>
      <c r="E4" s="5" t="s">
        <v>12</v>
      </c>
      <c r="F4" s="5">
        <v>2022</v>
      </c>
      <c r="G4" s="5" t="s">
        <v>13</v>
      </c>
    </row>
    <row r="5" spans="1:7" x14ac:dyDescent="0.2">
      <c r="A5" t="s">
        <v>3</v>
      </c>
      <c r="B5" s="9">
        <v>72870.62</v>
      </c>
      <c r="C5" s="2">
        <v>0.03</v>
      </c>
      <c r="D5">
        <f>ROUND(B5+B5*C5,2)</f>
        <v>75056.740000000005</v>
      </c>
      <c r="E5" s="3">
        <v>0.04</v>
      </c>
      <c r="F5">
        <f>ROUND(D5+D5*E5,2)</f>
        <v>78059.009999999995</v>
      </c>
      <c r="G5" s="2">
        <f>ROUND((C5+E5)/2,4)</f>
        <v>3.5000000000000003E-2</v>
      </c>
    </row>
    <row r="6" spans="1:7" x14ac:dyDescent="0.2">
      <c r="A6" t="s">
        <v>4</v>
      </c>
      <c r="B6" s="9">
        <v>14027.6</v>
      </c>
      <c r="C6" s="2">
        <v>6.0999999999999999E-2</v>
      </c>
      <c r="D6">
        <f t="shared" ref="D6:D12" si="0">ROUND(B6+B6*C6,2)</f>
        <v>14883.28</v>
      </c>
      <c r="E6" s="3">
        <v>0.06</v>
      </c>
      <c r="F6">
        <f t="shared" ref="F6:F12" si="1">ROUND(D6+D6*E6,2)</f>
        <v>15776.28</v>
      </c>
      <c r="G6" s="2">
        <f t="shared" ref="G6:G12" si="2">ROUND((C6+E6)/2,4)</f>
        <v>6.0499999999999998E-2</v>
      </c>
    </row>
    <row r="7" spans="1:7" x14ac:dyDescent="0.2">
      <c r="A7" t="s">
        <v>5</v>
      </c>
      <c r="B7" s="9">
        <v>19000</v>
      </c>
      <c r="C7" s="2">
        <v>9.1999999999999998E-2</v>
      </c>
      <c r="D7">
        <f t="shared" si="0"/>
        <v>20748</v>
      </c>
      <c r="E7" s="3">
        <v>0.08</v>
      </c>
      <c r="F7">
        <f t="shared" si="1"/>
        <v>22407.84</v>
      </c>
      <c r="G7" s="2">
        <f t="shared" si="2"/>
        <v>8.5999999999999993E-2</v>
      </c>
    </row>
    <row r="8" spans="1:7" x14ac:dyDescent="0.2">
      <c r="A8" t="s">
        <v>6</v>
      </c>
      <c r="B8" s="9">
        <v>13248</v>
      </c>
      <c r="C8" s="2">
        <v>0.123</v>
      </c>
      <c r="D8">
        <f t="shared" si="0"/>
        <v>14877.5</v>
      </c>
      <c r="E8" s="3">
        <v>0.1</v>
      </c>
      <c r="F8">
        <f t="shared" si="1"/>
        <v>16365.25</v>
      </c>
      <c r="G8" s="2">
        <f t="shared" si="2"/>
        <v>0.1115</v>
      </c>
    </row>
    <row r="9" spans="1:7" x14ac:dyDescent="0.2">
      <c r="A9" t="s">
        <v>7</v>
      </c>
      <c r="B9" s="9">
        <v>7500</v>
      </c>
      <c r="C9" s="2">
        <v>0.154</v>
      </c>
      <c r="D9">
        <f t="shared" si="0"/>
        <v>8655</v>
      </c>
      <c r="E9" s="3">
        <v>0.12</v>
      </c>
      <c r="F9">
        <f t="shared" si="1"/>
        <v>9693.6</v>
      </c>
      <c r="G9" s="2">
        <f t="shared" si="2"/>
        <v>0.13700000000000001</v>
      </c>
    </row>
    <row r="10" spans="1:7" x14ac:dyDescent="0.2">
      <c r="A10" t="s">
        <v>8</v>
      </c>
      <c r="B10" s="9">
        <v>3951.58</v>
      </c>
      <c r="C10" s="2">
        <v>0.185</v>
      </c>
      <c r="D10">
        <f t="shared" si="0"/>
        <v>4682.62</v>
      </c>
      <c r="E10" s="3">
        <v>0.14000000000000001</v>
      </c>
      <c r="F10">
        <f t="shared" si="1"/>
        <v>5338.19</v>
      </c>
      <c r="G10" s="2">
        <f t="shared" si="2"/>
        <v>0.16250000000000001</v>
      </c>
    </row>
    <row r="11" spans="1:7" x14ac:dyDescent="0.2">
      <c r="A11" t="s">
        <v>9</v>
      </c>
      <c r="B11" s="9">
        <v>3311.67</v>
      </c>
      <c r="C11" s="2">
        <v>0.216</v>
      </c>
      <c r="D11">
        <f t="shared" si="0"/>
        <v>4026.99</v>
      </c>
      <c r="E11" s="3">
        <v>0.16</v>
      </c>
      <c r="F11">
        <f t="shared" si="1"/>
        <v>4671.3100000000004</v>
      </c>
      <c r="G11" s="2">
        <f t="shared" si="2"/>
        <v>0.188</v>
      </c>
    </row>
    <row r="12" spans="1:7" x14ac:dyDescent="0.2">
      <c r="A12" t="s">
        <v>10</v>
      </c>
      <c r="B12" s="9">
        <v>2500</v>
      </c>
      <c r="C12" s="2">
        <v>0.247</v>
      </c>
      <c r="D12">
        <f t="shared" si="0"/>
        <v>3117.5</v>
      </c>
      <c r="E12" s="3">
        <v>0.18000000000000002</v>
      </c>
      <c r="F12">
        <f t="shared" si="1"/>
        <v>3678.65</v>
      </c>
      <c r="G12" s="2">
        <f t="shared" si="2"/>
        <v>0.2135</v>
      </c>
    </row>
    <row r="13" spans="1:7" ht="15" thickBot="1" x14ac:dyDescent="0.25">
      <c r="B13" s="7">
        <f>SUM(B5:B12)</f>
        <v>136409.47</v>
      </c>
      <c r="C13" s="6"/>
      <c r="D13" s="7">
        <f>SUM(D5:D12)</f>
        <v>146047.63</v>
      </c>
      <c r="E13" s="6"/>
      <c r="F13" s="7">
        <f>SUM(F5:F12)</f>
        <v>155990.13</v>
      </c>
      <c r="G13" s="6"/>
    </row>
    <row r="14" spans="1:7" ht="15" thickTop="1" x14ac:dyDescent="0.2"/>
  </sheetData>
  <mergeCells count="2">
    <mergeCell ref="A1:G1"/>
    <mergeCell ref="A2:G2"/>
  </mergeCells>
  <printOptions horizontalCentered="1" verticalCentered="1"/>
  <pageMargins left="0.5" right="0.5" top="0.75" bottom="0.75" header="0.3" footer="0.3"/>
  <pageSetup orientation="landscape" r:id="rId1"/>
  <headerFooter>
    <oddHeader>&amp;L&amp;A&amp;C&amp;F</oddHead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F203DA-1894-4701-9E9E-0F8883437F1E}">
  <sheetPr>
    <tabColor theme="8" tint="0.59999389629810485"/>
  </sheetPr>
  <dimension ref="A1:G14"/>
  <sheetViews>
    <sheetView zoomScale="110" zoomScaleNormal="110" workbookViewId="0">
      <selection activeCell="D4" sqref="D4"/>
    </sheetView>
  </sheetViews>
  <sheetFormatPr defaultRowHeight="14.25" x14ac:dyDescent="0.2"/>
  <cols>
    <col min="1" max="1" width="21.375" customWidth="1"/>
    <col min="2" max="7" width="14.25" customWidth="1"/>
  </cols>
  <sheetData>
    <row r="1" spans="1:7" ht="25.5" x14ac:dyDescent="0.35">
      <c r="A1" s="17" t="s">
        <v>0</v>
      </c>
      <c r="B1" s="17"/>
      <c r="C1" s="17"/>
      <c r="D1" s="17"/>
      <c r="E1" s="17"/>
      <c r="F1" s="17"/>
      <c r="G1" s="17"/>
    </row>
    <row r="2" spans="1:7" ht="20.25" x14ac:dyDescent="0.3">
      <c r="A2" s="18" t="s">
        <v>16</v>
      </c>
      <c r="B2" s="18"/>
      <c r="C2" s="18"/>
      <c r="D2" s="18"/>
      <c r="E2" s="18"/>
      <c r="F2" s="18"/>
      <c r="G2" s="18"/>
    </row>
    <row r="3" spans="1:7" x14ac:dyDescent="0.2">
      <c r="G3" s="1">
        <f ca="1">TODAY()</f>
        <v>44664</v>
      </c>
    </row>
    <row r="4" spans="1:7" ht="51.75" customHeight="1" x14ac:dyDescent="0.2">
      <c r="A4" s="5" t="s">
        <v>2</v>
      </c>
      <c r="B4" s="5">
        <v>2020</v>
      </c>
      <c r="C4" s="5" t="s">
        <v>11</v>
      </c>
      <c r="D4" s="5">
        <v>2021</v>
      </c>
      <c r="E4" s="5" t="s">
        <v>12</v>
      </c>
      <c r="F4" s="5">
        <v>2022</v>
      </c>
      <c r="G4" s="5" t="s">
        <v>13</v>
      </c>
    </row>
    <row r="5" spans="1:7" x14ac:dyDescent="0.2">
      <c r="A5" t="s">
        <v>3</v>
      </c>
      <c r="B5" s="9">
        <v>68712.06</v>
      </c>
      <c r="C5" s="2">
        <v>0.03</v>
      </c>
      <c r="D5">
        <f>ROUND(B5+B5*C5,2)</f>
        <v>70773.42</v>
      </c>
      <c r="E5" s="3">
        <v>0.04</v>
      </c>
      <c r="F5">
        <f>ROUND(D5+D5*E5,2)</f>
        <v>73604.36</v>
      </c>
      <c r="G5" s="2">
        <f>ROUND((C5+E5)/2,4)</f>
        <v>3.5000000000000003E-2</v>
      </c>
    </row>
    <row r="6" spans="1:7" x14ac:dyDescent="0.2">
      <c r="A6" t="s">
        <v>4</v>
      </c>
      <c r="B6" s="9">
        <v>17077.07</v>
      </c>
      <c r="C6" s="2">
        <v>6.0999999999999999E-2</v>
      </c>
      <c r="D6">
        <f t="shared" ref="D6:D12" si="0">ROUND(B6+B6*C6,2)</f>
        <v>18118.77</v>
      </c>
      <c r="E6" s="3">
        <v>0.06</v>
      </c>
      <c r="F6">
        <f t="shared" ref="F6:F12" si="1">ROUND(D6+D6*E6,2)</f>
        <v>19205.900000000001</v>
      </c>
      <c r="G6" s="2">
        <f t="shared" ref="G6:G12" si="2">ROUND((C6+E6)/2,4)</f>
        <v>6.0499999999999998E-2</v>
      </c>
    </row>
    <row r="7" spans="1:7" x14ac:dyDescent="0.2">
      <c r="A7" t="s">
        <v>5</v>
      </c>
      <c r="B7" s="9">
        <v>18500</v>
      </c>
      <c r="C7" s="2">
        <v>9.1999999999999998E-2</v>
      </c>
      <c r="D7">
        <f t="shared" si="0"/>
        <v>20202</v>
      </c>
      <c r="E7" s="3">
        <v>0.08</v>
      </c>
      <c r="F7">
        <f t="shared" si="1"/>
        <v>21818.16</v>
      </c>
      <c r="G7" s="2">
        <f t="shared" si="2"/>
        <v>8.5999999999999993E-2</v>
      </c>
    </row>
    <row r="8" spans="1:7" x14ac:dyDescent="0.2">
      <c r="A8" t="s">
        <v>6</v>
      </c>
      <c r="B8" s="9">
        <v>12528</v>
      </c>
      <c r="C8" s="2">
        <v>0.123</v>
      </c>
      <c r="D8">
        <f t="shared" si="0"/>
        <v>14068.94</v>
      </c>
      <c r="E8" s="3">
        <v>0.1</v>
      </c>
      <c r="F8">
        <f t="shared" si="1"/>
        <v>15475.83</v>
      </c>
      <c r="G8" s="2">
        <f t="shared" si="2"/>
        <v>0.1115</v>
      </c>
    </row>
    <row r="9" spans="1:7" x14ac:dyDescent="0.2">
      <c r="A9" t="s">
        <v>7</v>
      </c>
      <c r="B9" s="9">
        <v>5000</v>
      </c>
      <c r="C9" s="2">
        <v>0.154</v>
      </c>
      <c r="D9">
        <f t="shared" si="0"/>
        <v>5770</v>
      </c>
      <c r="E9" s="3">
        <v>0.12</v>
      </c>
      <c r="F9">
        <f t="shared" si="1"/>
        <v>6462.4</v>
      </c>
      <c r="G9" s="2">
        <f t="shared" si="2"/>
        <v>0.13700000000000001</v>
      </c>
    </row>
    <row r="10" spans="1:7" x14ac:dyDescent="0.2">
      <c r="A10" t="s">
        <v>8</v>
      </c>
      <c r="B10" s="9">
        <v>4810.62</v>
      </c>
      <c r="C10" s="2">
        <v>0.185</v>
      </c>
      <c r="D10">
        <f t="shared" si="0"/>
        <v>5700.58</v>
      </c>
      <c r="E10" s="3">
        <v>0.14000000000000001</v>
      </c>
      <c r="F10">
        <f t="shared" si="1"/>
        <v>6498.66</v>
      </c>
      <c r="G10" s="2">
        <f t="shared" si="2"/>
        <v>0.16250000000000001</v>
      </c>
    </row>
    <row r="11" spans="1:7" x14ac:dyDescent="0.2">
      <c r="A11" t="s">
        <v>9</v>
      </c>
      <c r="B11" s="9">
        <v>4031.6</v>
      </c>
      <c r="C11" s="2">
        <v>0.216</v>
      </c>
      <c r="D11">
        <f t="shared" si="0"/>
        <v>4902.43</v>
      </c>
      <c r="E11" s="3">
        <v>0.16</v>
      </c>
      <c r="F11">
        <f t="shared" si="1"/>
        <v>5686.82</v>
      </c>
      <c r="G11" s="2">
        <f t="shared" si="2"/>
        <v>0.188</v>
      </c>
    </row>
    <row r="12" spans="1:7" x14ac:dyDescent="0.2">
      <c r="A12" t="s">
        <v>10</v>
      </c>
      <c r="B12" s="9">
        <v>2500</v>
      </c>
      <c r="C12" s="2">
        <v>0.247</v>
      </c>
      <c r="D12">
        <f t="shared" si="0"/>
        <v>3117.5</v>
      </c>
      <c r="E12" s="3">
        <v>0.18000000000000002</v>
      </c>
      <c r="F12">
        <f t="shared" si="1"/>
        <v>3678.65</v>
      </c>
      <c r="G12" s="2">
        <f t="shared" si="2"/>
        <v>0.2135</v>
      </c>
    </row>
    <row r="13" spans="1:7" ht="15" thickBot="1" x14ac:dyDescent="0.25">
      <c r="B13" s="7">
        <f>SUM(B5:B12)</f>
        <v>133159.35</v>
      </c>
      <c r="C13" s="6"/>
      <c r="D13" s="7">
        <f>SUM(D5:D12)</f>
        <v>142653.63999999998</v>
      </c>
      <c r="E13" s="6"/>
      <c r="F13" s="7">
        <f>SUM(F5:F12)</f>
        <v>152430.78000000003</v>
      </c>
      <c r="G13" s="6"/>
    </row>
    <row r="14" spans="1:7" ht="15" thickTop="1" x14ac:dyDescent="0.2"/>
  </sheetData>
  <mergeCells count="2">
    <mergeCell ref="A1:G1"/>
    <mergeCell ref="A2:G2"/>
  </mergeCells>
  <printOptions horizontalCentered="1" verticalCentered="1"/>
  <pageMargins left="0.5" right="0.5" top="0.75" bottom="0.75" header="0.3" footer="0.3"/>
  <pageSetup orientation="landscape" r:id="rId1"/>
  <headerFooter>
    <oddHeader>&amp;L&amp;A&amp;C&amp;F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Consolidated</vt:lpstr>
      <vt:lpstr>Lady Lobster</vt:lpstr>
      <vt:lpstr>Harry Haddock</vt:lpstr>
      <vt:lpstr>Sharon Shrimp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Hartin, Nancy</dc:creator>
  <cp:lastModifiedBy>Harbert Lab</cp:lastModifiedBy>
  <cp:lastPrinted>2022-04-13T16:26:00Z</cp:lastPrinted>
  <dcterms:created xsi:type="dcterms:W3CDTF">2021-10-13T17:12:19Z</dcterms:created>
  <dcterms:modified xsi:type="dcterms:W3CDTF">2022-04-13T17:09:50Z</dcterms:modified>
</cp:coreProperties>
</file>