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4" rupBuild="19001"/>
  <workbookPr/>
  <mc:AlternateContent xmlns:mc="http://schemas.openxmlformats.org/markup-compatibility/2006">
    <mc:Choice Requires="x15">
      <x15ac:absPath xmlns:x15ac="http://schemas.microsoft.com/office/spreadsheetml/2010/11/ac" url="C:\Users\Dana\Dropbox\Fundamentals - shared with Dana\FFM15\Excel Chapter Models\"/>
    </mc:Choice>
  </mc:AlternateContent>
  <bookViews>
    <workbookView xWindow="-135" yWindow="-45" windowWidth="9825" windowHeight="12915" xr2:uid="{00000000-000D-0000-FFFF-FFFF00000000}"/>
  </bookViews>
  <sheets>
    <sheet name="06 Chapter model" sheetId="1" r:id="rId1"/>
    <sheet name="6-2" sheetId="2" r:id="rId2"/>
    <sheet name="6-3" sheetId="3" r:id="rId3"/>
    <sheet name="6-6" sheetId="4" r:id="rId4"/>
  </sheets>
  <definedNames>
    <definedName name="_xlnm.Print_Area" localSheetId="0">'06 Chapter model'!$A$1:$I$379</definedName>
    <definedName name="_xlnm.Print_Area" localSheetId="2">'6-3'!$A$1:$H$16</definedName>
    <definedName name="taxtable">#REF!</definedName>
  </definedNames>
  <calcPr calcId="171027"/>
</workbook>
</file>

<file path=xl/calcChain.xml><?xml version="1.0" encoding="utf-8"?>
<calcChain xmlns="http://schemas.openxmlformats.org/spreadsheetml/2006/main">
  <c r="H1" i="2" l="1"/>
  <c r="B92" i="1"/>
  <c r="D92" i="1"/>
  <c r="E92" i="1"/>
  <c r="B93" i="1"/>
  <c r="D93" i="1"/>
  <c r="B94" i="1"/>
  <c r="D94" i="1"/>
  <c r="E94" i="1" s="1"/>
  <c r="B95" i="1"/>
  <c r="C95" i="1"/>
  <c r="D95" i="1"/>
  <c r="E95" i="1"/>
  <c r="B96" i="1"/>
  <c r="C96" i="1"/>
  <c r="D96" i="1"/>
  <c r="E96" i="1"/>
  <c r="B97" i="1"/>
  <c r="C97" i="1"/>
  <c r="D97" i="1"/>
  <c r="E97" i="1"/>
  <c r="B98" i="1"/>
  <c r="C98" i="1"/>
  <c r="D98" i="1"/>
  <c r="E98" i="1"/>
  <c r="B99" i="1"/>
  <c r="C99" i="1"/>
  <c r="D99" i="1"/>
  <c r="E99" i="1"/>
  <c r="B100" i="1"/>
  <c r="C100" i="1"/>
  <c r="D100" i="1"/>
  <c r="E100" i="1"/>
  <c r="B101" i="1"/>
  <c r="C101" i="1"/>
  <c r="D101" i="1"/>
  <c r="E101" i="1"/>
  <c r="B102" i="1"/>
  <c r="C102" i="1"/>
  <c r="D102" i="1"/>
  <c r="E102" i="1"/>
  <c r="B103" i="1"/>
  <c r="C103" i="1"/>
  <c r="D103" i="1"/>
  <c r="E103" i="1"/>
  <c r="B104" i="1"/>
  <c r="C104" i="1"/>
  <c r="D104" i="1"/>
  <c r="E104" i="1"/>
  <c r="B105" i="1"/>
  <c r="C105" i="1"/>
  <c r="D105" i="1"/>
  <c r="E105" i="1"/>
  <c r="B106" i="1"/>
  <c r="C106" i="1"/>
  <c r="D106" i="1"/>
  <c r="E106" i="1"/>
  <c r="B107" i="1"/>
  <c r="C107" i="1"/>
  <c r="D107" i="1"/>
  <c r="E107" i="1"/>
  <c r="B108" i="1"/>
  <c r="C108" i="1"/>
  <c r="D108" i="1"/>
  <c r="E108" i="1"/>
  <c r="B109" i="1"/>
  <c r="C109" i="1"/>
  <c r="D109" i="1"/>
  <c r="E109" i="1"/>
  <c r="B110" i="1"/>
  <c r="C110" i="1"/>
  <c r="D110" i="1"/>
  <c r="E110" i="1"/>
  <c r="B111" i="1"/>
  <c r="C111" i="1"/>
  <c r="D111" i="1"/>
  <c r="E111" i="1"/>
  <c r="B112" i="1"/>
  <c r="C112" i="1"/>
  <c r="D112" i="1"/>
  <c r="E112" i="1"/>
  <c r="B113" i="1"/>
  <c r="C113" i="1"/>
  <c r="D113" i="1"/>
  <c r="E113" i="1"/>
  <c r="B114" i="1"/>
  <c r="C114" i="1"/>
  <c r="D114" i="1"/>
  <c r="E114" i="1"/>
  <c r="B115" i="1"/>
  <c r="C115" i="1"/>
  <c r="D115" i="1"/>
  <c r="E115" i="1"/>
  <c r="B116" i="1"/>
  <c r="C116" i="1"/>
  <c r="D116" i="1"/>
  <c r="E116" i="1"/>
  <c r="B117" i="1"/>
  <c r="C117" i="1"/>
  <c r="D117" i="1"/>
  <c r="E117" i="1"/>
  <c r="B118" i="1"/>
  <c r="C118" i="1"/>
  <c r="D118" i="1"/>
  <c r="E118" i="1"/>
  <c r="B119" i="1"/>
  <c r="C119" i="1"/>
  <c r="D119" i="1"/>
  <c r="E119" i="1"/>
  <c r="B120" i="1"/>
  <c r="C120" i="1"/>
  <c r="D120" i="1"/>
  <c r="E120" i="1"/>
  <c r="B121" i="1"/>
  <c r="C121" i="1"/>
  <c r="D121" i="1"/>
  <c r="E121" i="1"/>
  <c r="B170" i="1"/>
  <c r="D170" i="1"/>
  <c r="E170" i="1" s="1"/>
  <c r="B171" i="1"/>
  <c r="D171" i="1"/>
  <c r="E171" i="1" s="1"/>
  <c r="B172" i="1"/>
  <c r="D172" i="1"/>
  <c r="B173" i="1"/>
  <c r="C173" i="1"/>
  <c r="D173" i="1"/>
  <c r="B174" i="1"/>
  <c r="C174" i="1"/>
  <c r="D174" i="1"/>
  <c r="B175" i="1"/>
  <c r="C175" i="1"/>
  <c r="D175" i="1"/>
  <c r="B176" i="1"/>
  <c r="C176" i="1"/>
  <c r="D176" i="1"/>
  <c r="B177" i="1"/>
  <c r="C177" i="1"/>
  <c r="D177" i="1"/>
  <c r="B178" i="1"/>
  <c r="C178" i="1"/>
  <c r="D178" i="1"/>
  <c r="B179" i="1"/>
  <c r="C179" i="1"/>
  <c r="D179" i="1"/>
  <c r="B180" i="1"/>
  <c r="C180" i="1"/>
  <c r="D180" i="1"/>
  <c r="B181" i="1"/>
  <c r="C181" i="1"/>
  <c r="D181" i="1"/>
  <c r="B182" i="1"/>
  <c r="C182" i="1"/>
  <c r="D182" i="1"/>
  <c r="B183" i="1"/>
  <c r="C183" i="1"/>
  <c r="D183" i="1"/>
  <c r="B184" i="1"/>
  <c r="C184" i="1"/>
  <c r="D184" i="1"/>
  <c r="B185" i="1"/>
  <c r="C185" i="1"/>
  <c r="D185" i="1"/>
  <c r="B186" i="1"/>
  <c r="C186" i="1"/>
  <c r="D186" i="1"/>
  <c r="B187" i="1"/>
  <c r="C187" i="1"/>
  <c r="D187" i="1"/>
  <c r="B188" i="1"/>
  <c r="C188" i="1"/>
  <c r="D188" i="1"/>
  <c r="B189" i="1"/>
  <c r="C189" i="1"/>
  <c r="D189" i="1"/>
  <c r="B190" i="1"/>
  <c r="C190" i="1"/>
  <c r="D190" i="1"/>
  <c r="B191" i="1"/>
  <c r="C191" i="1"/>
  <c r="D191" i="1"/>
  <c r="B192" i="1"/>
  <c r="C192" i="1"/>
  <c r="D192" i="1"/>
  <c r="B193" i="1"/>
  <c r="C193" i="1"/>
  <c r="D193" i="1"/>
  <c r="B194" i="1"/>
  <c r="C194" i="1"/>
  <c r="D194" i="1"/>
  <c r="B195" i="1"/>
  <c r="C195" i="1"/>
  <c r="D195" i="1"/>
  <c r="B196" i="1"/>
  <c r="C196" i="1"/>
  <c r="D196" i="1"/>
  <c r="B197" i="1"/>
  <c r="C197" i="1"/>
  <c r="D197" i="1"/>
  <c r="B198" i="1"/>
  <c r="C198" i="1"/>
  <c r="D198" i="1"/>
  <c r="B199" i="1"/>
  <c r="C199" i="1"/>
  <c r="D199" i="1"/>
  <c r="B263" i="1"/>
  <c r="D263" i="1"/>
  <c r="F263" i="1"/>
  <c r="H263" i="1"/>
  <c r="B264" i="1"/>
  <c r="D264" i="1"/>
  <c r="F264" i="1"/>
  <c r="H264" i="1"/>
  <c r="B265" i="1"/>
  <c r="D265" i="1"/>
  <c r="F265" i="1"/>
  <c r="H265" i="1"/>
  <c r="B266" i="1"/>
  <c r="C266" i="1"/>
  <c r="D266" i="1"/>
  <c r="F266" i="1"/>
  <c r="H266" i="1"/>
  <c r="B267" i="1"/>
  <c r="C267" i="1"/>
  <c r="D267" i="1"/>
  <c r="F267" i="1"/>
  <c r="H267" i="1"/>
  <c r="B268" i="1"/>
  <c r="C268" i="1"/>
  <c r="D268" i="1"/>
  <c r="F268" i="1"/>
  <c r="H268" i="1"/>
  <c r="B269" i="1"/>
  <c r="C269" i="1"/>
  <c r="D269" i="1"/>
  <c r="F269" i="1"/>
  <c r="H269" i="1"/>
  <c r="B270" i="1"/>
  <c r="C270" i="1"/>
  <c r="D270" i="1"/>
  <c r="F270" i="1"/>
  <c r="H270" i="1"/>
  <c r="B271" i="1"/>
  <c r="C271" i="1"/>
  <c r="D271" i="1"/>
  <c r="F271" i="1"/>
  <c r="H271" i="1"/>
  <c r="B272" i="1"/>
  <c r="C272" i="1"/>
  <c r="D272" i="1"/>
  <c r="F272" i="1"/>
  <c r="H272" i="1"/>
  <c r="B273" i="1"/>
  <c r="C273" i="1"/>
  <c r="D273" i="1"/>
  <c r="F273" i="1"/>
  <c r="H273" i="1"/>
  <c r="B274" i="1"/>
  <c r="C274" i="1"/>
  <c r="D274" i="1"/>
  <c r="F274" i="1"/>
  <c r="H274" i="1"/>
  <c r="B275" i="1"/>
  <c r="C275" i="1"/>
  <c r="D275" i="1"/>
  <c r="F275" i="1"/>
  <c r="H275" i="1"/>
  <c r="B276" i="1"/>
  <c r="C276" i="1"/>
  <c r="D276" i="1"/>
  <c r="F276" i="1"/>
  <c r="H276" i="1"/>
  <c r="B277" i="1"/>
  <c r="E277" i="1" s="1"/>
  <c r="C277" i="1"/>
  <c r="D277" i="1"/>
  <c r="F277" i="1"/>
  <c r="H277" i="1"/>
  <c r="B278" i="1"/>
  <c r="C278" i="1"/>
  <c r="D278" i="1"/>
  <c r="E278" i="1"/>
  <c r="G278" i="1" s="1"/>
  <c r="F278" i="1"/>
  <c r="H278" i="1"/>
  <c r="B279" i="1"/>
  <c r="C279" i="1"/>
  <c r="D279" i="1"/>
  <c r="F279" i="1"/>
  <c r="H279" i="1"/>
  <c r="B280" i="1"/>
  <c r="C280" i="1"/>
  <c r="D280" i="1"/>
  <c r="E280" i="1"/>
  <c r="F280" i="1"/>
  <c r="H280" i="1"/>
  <c r="B281" i="1"/>
  <c r="E281" i="1" s="1"/>
  <c r="G281" i="1" s="1"/>
  <c r="C281" i="1"/>
  <c r="D281" i="1"/>
  <c r="F281" i="1"/>
  <c r="H281" i="1"/>
  <c r="B282" i="1"/>
  <c r="C282" i="1"/>
  <c r="D282" i="1"/>
  <c r="F282" i="1"/>
  <c r="H282" i="1"/>
  <c r="B283" i="1"/>
  <c r="C283" i="1"/>
  <c r="D283" i="1"/>
  <c r="F283" i="1"/>
  <c r="H283" i="1"/>
  <c r="B284" i="1"/>
  <c r="C284" i="1"/>
  <c r="D284" i="1"/>
  <c r="F284" i="1"/>
  <c r="H284" i="1"/>
  <c r="B285" i="1"/>
  <c r="C285" i="1"/>
  <c r="D285" i="1"/>
  <c r="F285" i="1"/>
  <c r="H285" i="1"/>
  <c r="B286" i="1"/>
  <c r="C286" i="1"/>
  <c r="D286" i="1"/>
  <c r="F286" i="1"/>
  <c r="H286" i="1"/>
  <c r="B287" i="1"/>
  <c r="C287" i="1"/>
  <c r="D287" i="1"/>
  <c r="F287" i="1"/>
  <c r="H287" i="1"/>
  <c r="B288" i="1"/>
  <c r="C288" i="1"/>
  <c r="D288" i="1"/>
  <c r="F288" i="1"/>
  <c r="H288" i="1"/>
  <c r="B289" i="1"/>
  <c r="C289" i="1"/>
  <c r="D289" i="1"/>
  <c r="F289" i="1"/>
  <c r="H289" i="1"/>
  <c r="B290" i="1"/>
  <c r="C290" i="1"/>
  <c r="D290" i="1"/>
  <c r="F290" i="1"/>
  <c r="H290" i="1"/>
  <c r="B291" i="1"/>
  <c r="C291" i="1"/>
  <c r="D291" i="1"/>
  <c r="F291" i="1"/>
  <c r="H291" i="1"/>
  <c r="B292" i="1"/>
  <c r="C292" i="1"/>
  <c r="D292" i="1"/>
  <c r="F292" i="1"/>
  <c r="H292" i="1"/>
  <c r="A352" i="1"/>
  <c r="C352" i="1"/>
  <c r="A356" i="1"/>
  <c r="C356" i="1"/>
  <c r="C357" i="1" s="1"/>
  <c r="A360" i="1"/>
  <c r="C360" i="1"/>
  <c r="A364" i="1"/>
  <c r="C364" i="1"/>
  <c r="A368" i="1"/>
  <c r="C368" i="1"/>
  <c r="A372" i="1"/>
  <c r="C373" i="1" s="1"/>
  <c r="C372" i="1"/>
  <c r="A376" i="1"/>
  <c r="C376" i="1"/>
  <c r="C377" i="1" s="1"/>
  <c r="H1" i="4"/>
  <c r="H1" i="3"/>
  <c r="E93" i="1" l="1"/>
  <c r="E282" i="1"/>
  <c r="E279" i="1"/>
  <c r="G279" i="1" s="1"/>
  <c r="E276" i="1"/>
  <c r="G276" i="1" s="1"/>
  <c r="E274" i="1"/>
  <c r="G274" i="1" s="1"/>
  <c r="E272" i="1"/>
  <c r="G272" i="1" s="1"/>
  <c r="E270" i="1"/>
  <c r="G270" i="1" s="1"/>
  <c r="E268" i="1"/>
  <c r="G268" i="1" s="1"/>
  <c r="E266" i="1"/>
  <c r="G266" i="1" s="1"/>
  <c r="C365" i="1"/>
  <c r="C361" i="1"/>
  <c r="E291" i="1"/>
  <c r="G291" i="1" s="1"/>
  <c r="E289" i="1"/>
  <c r="G289" i="1" s="1"/>
  <c r="E287" i="1"/>
  <c r="G287" i="1" s="1"/>
  <c r="E285" i="1"/>
  <c r="G285" i="1" s="1"/>
  <c r="E283" i="1"/>
  <c r="G283" i="1" s="1"/>
  <c r="E263" i="1"/>
  <c r="G282" i="1"/>
  <c r="G263" i="1"/>
  <c r="E199" i="1"/>
  <c r="E197" i="1"/>
  <c r="E195" i="1"/>
  <c r="E193" i="1"/>
  <c r="E191" i="1"/>
  <c r="E189" i="1"/>
  <c r="E187" i="1"/>
  <c r="E185" i="1"/>
  <c r="E183" i="1"/>
  <c r="E181" i="1"/>
  <c r="E179" i="1"/>
  <c r="E177" i="1"/>
  <c r="E175" i="1"/>
  <c r="E173" i="1"/>
  <c r="C369" i="1"/>
  <c r="C353" i="1"/>
  <c r="E292" i="1"/>
  <c r="G292" i="1" s="1"/>
  <c r="E290" i="1"/>
  <c r="G290" i="1" s="1"/>
  <c r="E288" i="1"/>
  <c r="G288" i="1" s="1"/>
  <c r="E286" i="1"/>
  <c r="G286" i="1" s="1"/>
  <c r="E284" i="1"/>
  <c r="G284" i="1" s="1"/>
  <c r="G280" i="1"/>
  <c r="G277" i="1"/>
  <c r="E275" i="1"/>
  <c r="G275" i="1" s="1"/>
  <c r="E273" i="1"/>
  <c r="G273" i="1" s="1"/>
  <c r="E271" i="1"/>
  <c r="G271" i="1" s="1"/>
  <c r="E269" i="1"/>
  <c r="G269" i="1" s="1"/>
  <c r="E267" i="1"/>
  <c r="G267" i="1" s="1"/>
  <c r="E265" i="1"/>
  <c r="G265" i="1" s="1"/>
  <c r="E264" i="1"/>
  <c r="G264" i="1" s="1"/>
  <c r="E198" i="1"/>
  <c r="E196" i="1"/>
  <c r="E194" i="1"/>
  <c r="E192" i="1"/>
  <c r="E190" i="1"/>
  <c r="E188" i="1"/>
  <c r="E186" i="1"/>
  <c r="E184" i="1"/>
  <c r="E182" i="1"/>
  <c r="E180" i="1"/>
  <c r="E178" i="1"/>
  <c r="E176" i="1"/>
  <c r="E174" i="1"/>
  <c r="E172" i="1"/>
  <c r="D18" i="4"/>
  <c r="D10" i="4"/>
  <c r="C12" i="3"/>
  <c r="C16" i="2"/>
  <c r="C9" i="2"/>
  <c r="I263" i="1" l="1"/>
  <c r="I265" i="1"/>
  <c r="I267" i="1"/>
  <c r="I269" i="1"/>
  <c r="I271" i="1"/>
  <c r="I273" i="1"/>
  <c r="I275" i="1"/>
  <c r="I277" i="1"/>
  <c r="I279" i="1"/>
  <c r="I281" i="1"/>
  <c r="I283" i="1"/>
  <c r="I285" i="1"/>
  <c r="I287" i="1"/>
  <c r="I289" i="1"/>
  <c r="I291" i="1"/>
  <c r="I264" i="1"/>
  <c r="I266" i="1"/>
  <c r="I268" i="1"/>
  <c r="I270" i="1"/>
  <c r="I272" i="1"/>
  <c r="I274" i="1"/>
  <c r="I276" i="1"/>
  <c r="I278" i="1"/>
  <c r="I280" i="1"/>
  <c r="I282" i="1"/>
  <c r="I284" i="1"/>
  <c r="I286" i="1"/>
  <c r="I288" i="1"/>
  <c r="I290" i="1"/>
  <c r="I292" i="1"/>
</calcChain>
</file>

<file path=xl/sharedStrings.xml><?xml version="1.0" encoding="utf-8"?>
<sst xmlns="http://schemas.openxmlformats.org/spreadsheetml/2006/main" count="286" uniqueCount="183">
  <si>
    <t>Yield on 10-year bond 10 years from now  =</t>
  </si>
  <si>
    <t>Yield on 20-year bond 10 years from now  =</t>
  </si>
  <si>
    <t>Yield on 10-year bond 20 years from now  =</t>
  </si>
  <si>
    <t>Yield on 5-year bond 5 years from now     =</t>
  </si>
  <si>
    <t>Yield on 1-year bond 4 years from now     =</t>
  </si>
  <si>
    <t>Yield on 1-year bond 3 years from now     =</t>
  </si>
  <si>
    <t>Yield on 1-year bond 2 years from now     =</t>
  </si>
  <si>
    <t>Yield on 1-year bond 1 year from now      =</t>
  </si>
  <si>
    <t xml:space="preserve">Assuming that expectations theory holds, use the yield information below to back out the following forward rates from the yield curve. </t>
  </si>
  <si>
    <r>
      <t>(1 + r</t>
    </r>
    <r>
      <rPr>
        <b/>
        <vertAlign val="subscript"/>
        <sz val="10"/>
        <rFont val="Arial"/>
        <family val="2"/>
      </rPr>
      <t>1</t>
    </r>
    <r>
      <rPr>
        <b/>
        <sz val="10"/>
        <rFont val="Arial"/>
        <family val="2"/>
      </rPr>
      <t>)</t>
    </r>
  </si>
  <si>
    <r>
      <t xml:space="preserve">(1 + </t>
    </r>
    <r>
      <rPr>
        <b/>
        <vertAlign val="subscript"/>
        <sz val="10"/>
        <rFont val="Arial"/>
        <family val="2"/>
      </rPr>
      <t>1</t>
    </r>
    <r>
      <rPr>
        <b/>
        <sz val="10"/>
        <rFont val="Arial"/>
        <family val="2"/>
      </rPr>
      <t>r</t>
    </r>
    <r>
      <rPr>
        <b/>
        <vertAlign val="subscript"/>
        <sz val="10"/>
        <rFont val="Arial"/>
        <family val="2"/>
      </rPr>
      <t>1</t>
    </r>
    <r>
      <rPr>
        <b/>
        <sz val="10"/>
        <rFont val="Arial"/>
        <family val="2"/>
      </rPr>
      <t>)</t>
    </r>
  </si>
  <si>
    <t>x</t>
  </si>
  <si>
    <r>
      <t>(1+ r</t>
    </r>
    <r>
      <rPr>
        <b/>
        <vertAlign val="subscript"/>
        <sz val="10"/>
        <rFont val="Arial"/>
        <family val="2"/>
      </rPr>
      <t>2</t>
    </r>
    <r>
      <rPr>
        <b/>
        <sz val="10"/>
        <rFont val="Arial"/>
        <family val="2"/>
      </rPr>
      <t>)</t>
    </r>
    <r>
      <rPr>
        <b/>
        <vertAlign val="superscript"/>
        <sz val="10"/>
        <rFont val="Arial"/>
        <family val="2"/>
      </rPr>
      <t>2</t>
    </r>
  </si>
  <si>
    <r>
      <t>(1+ r</t>
    </r>
    <r>
      <rPr>
        <b/>
        <vertAlign val="subscript"/>
        <sz val="10"/>
        <rFont val="Arial"/>
        <family val="2"/>
      </rPr>
      <t>3</t>
    </r>
    <r>
      <rPr>
        <b/>
        <sz val="10"/>
        <rFont val="Arial"/>
        <family val="2"/>
      </rPr>
      <t>)</t>
    </r>
    <r>
      <rPr>
        <b/>
        <vertAlign val="superscript"/>
        <sz val="10"/>
        <rFont val="Arial"/>
        <family val="2"/>
      </rPr>
      <t>3</t>
    </r>
  </si>
  <si>
    <r>
      <t xml:space="preserve">(1 + </t>
    </r>
    <r>
      <rPr>
        <b/>
        <vertAlign val="subscript"/>
        <sz val="10"/>
        <rFont val="Arial"/>
        <family val="2"/>
      </rPr>
      <t>2</t>
    </r>
    <r>
      <rPr>
        <b/>
        <sz val="10"/>
        <rFont val="Arial"/>
        <family val="2"/>
      </rPr>
      <t>r</t>
    </r>
    <r>
      <rPr>
        <b/>
        <vertAlign val="subscript"/>
        <sz val="10"/>
        <rFont val="Arial"/>
        <family val="2"/>
      </rPr>
      <t>1</t>
    </r>
    <r>
      <rPr>
        <b/>
        <sz val="10"/>
        <rFont val="Arial"/>
        <family val="2"/>
      </rPr>
      <t>)</t>
    </r>
  </si>
  <si>
    <r>
      <t>(1+ r</t>
    </r>
    <r>
      <rPr>
        <b/>
        <vertAlign val="subscript"/>
        <sz val="10"/>
        <rFont val="Arial"/>
        <family val="2"/>
      </rPr>
      <t>4</t>
    </r>
    <r>
      <rPr>
        <b/>
        <sz val="10"/>
        <rFont val="Arial"/>
        <family val="2"/>
      </rPr>
      <t>)</t>
    </r>
    <r>
      <rPr>
        <b/>
        <vertAlign val="superscript"/>
        <sz val="10"/>
        <rFont val="Arial"/>
        <family val="2"/>
      </rPr>
      <t>4</t>
    </r>
  </si>
  <si>
    <r>
      <t xml:space="preserve">(1 + </t>
    </r>
    <r>
      <rPr>
        <b/>
        <vertAlign val="subscript"/>
        <sz val="10"/>
        <rFont val="Arial"/>
        <family val="2"/>
      </rPr>
      <t>3</t>
    </r>
    <r>
      <rPr>
        <b/>
        <sz val="10"/>
        <rFont val="Arial"/>
        <family val="2"/>
      </rPr>
      <t>r</t>
    </r>
    <r>
      <rPr>
        <b/>
        <vertAlign val="subscript"/>
        <sz val="10"/>
        <rFont val="Arial"/>
        <family val="2"/>
      </rPr>
      <t>1</t>
    </r>
    <r>
      <rPr>
        <b/>
        <sz val="10"/>
        <rFont val="Arial"/>
        <family val="2"/>
      </rPr>
      <t>)</t>
    </r>
  </si>
  <si>
    <r>
      <t>(1+ r</t>
    </r>
    <r>
      <rPr>
        <b/>
        <vertAlign val="subscript"/>
        <sz val="10"/>
        <rFont val="Arial"/>
        <family val="2"/>
      </rPr>
      <t>5</t>
    </r>
    <r>
      <rPr>
        <b/>
        <sz val="10"/>
        <rFont val="Arial"/>
        <family val="2"/>
      </rPr>
      <t>)</t>
    </r>
    <r>
      <rPr>
        <b/>
        <vertAlign val="superscript"/>
        <sz val="10"/>
        <rFont val="Arial"/>
        <family val="2"/>
      </rPr>
      <t>5</t>
    </r>
  </si>
  <si>
    <r>
      <t xml:space="preserve">(1 + </t>
    </r>
    <r>
      <rPr>
        <b/>
        <vertAlign val="subscript"/>
        <sz val="10"/>
        <rFont val="Arial"/>
        <family val="2"/>
      </rPr>
      <t>4</t>
    </r>
    <r>
      <rPr>
        <b/>
        <sz val="10"/>
        <rFont val="Arial"/>
        <family val="2"/>
      </rPr>
      <t>r</t>
    </r>
    <r>
      <rPr>
        <b/>
        <vertAlign val="subscript"/>
        <sz val="10"/>
        <rFont val="Arial"/>
        <family val="2"/>
      </rPr>
      <t>1</t>
    </r>
    <r>
      <rPr>
        <b/>
        <sz val="10"/>
        <rFont val="Arial"/>
        <family val="2"/>
      </rPr>
      <t>)</t>
    </r>
  </si>
  <si>
    <r>
      <t>(1+ r</t>
    </r>
    <r>
      <rPr>
        <b/>
        <vertAlign val="subscript"/>
        <sz val="10"/>
        <rFont val="Arial"/>
        <family val="2"/>
      </rPr>
      <t>10</t>
    </r>
    <r>
      <rPr>
        <b/>
        <sz val="10"/>
        <rFont val="Arial"/>
        <family val="2"/>
      </rPr>
      <t>)</t>
    </r>
    <r>
      <rPr>
        <b/>
        <vertAlign val="superscript"/>
        <sz val="10"/>
        <rFont val="Arial"/>
        <family val="2"/>
      </rPr>
      <t>10</t>
    </r>
  </si>
  <si>
    <r>
      <t xml:space="preserve">(1 + </t>
    </r>
    <r>
      <rPr>
        <b/>
        <vertAlign val="subscript"/>
        <sz val="10"/>
        <rFont val="Arial"/>
        <family val="2"/>
      </rPr>
      <t>5</t>
    </r>
    <r>
      <rPr>
        <b/>
        <sz val="10"/>
        <rFont val="Arial"/>
        <family val="2"/>
      </rPr>
      <t>r</t>
    </r>
    <r>
      <rPr>
        <b/>
        <vertAlign val="subscript"/>
        <sz val="10"/>
        <rFont val="Arial"/>
        <family val="2"/>
      </rPr>
      <t>5</t>
    </r>
    <r>
      <rPr>
        <b/>
        <sz val="10"/>
        <rFont val="Arial"/>
        <family val="2"/>
      </rPr>
      <t>)</t>
    </r>
    <r>
      <rPr>
        <b/>
        <vertAlign val="superscript"/>
        <sz val="10"/>
        <rFont val="Arial"/>
        <family val="2"/>
      </rPr>
      <t>5</t>
    </r>
  </si>
  <si>
    <r>
      <t>(1+ r</t>
    </r>
    <r>
      <rPr>
        <b/>
        <vertAlign val="subscript"/>
        <sz val="10"/>
        <rFont val="Arial"/>
        <family val="2"/>
      </rPr>
      <t>20</t>
    </r>
    <r>
      <rPr>
        <b/>
        <sz val="10"/>
        <rFont val="Arial"/>
        <family val="2"/>
      </rPr>
      <t>)</t>
    </r>
    <r>
      <rPr>
        <b/>
        <vertAlign val="superscript"/>
        <sz val="10"/>
        <rFont val="Arial"/>
        <family val="2"/>
      </rPr>
      <t>20</t>
    </r>
  </si>
  <si>
    <r>
      <t xml:space="preserve">(1 + </t>
    </r>
    <r>
      <rPr>
        <b/>
        <vertAlign val="subscript"/>
        <sz val="10"/>
        <rFont val="Arial"/>
        <family val="2"/>
      </rPr>
      <t>10</t>
    </r>
    <r>
      <rPr>
        <b/>
        <sz val="10"/>
        <rFont val="Arial"/>
        <family val="2"/>
      </rPr>
      <t>r</t>
    </r>
    <r>
      <rPr>
        <b/>
        <vertAlign val="subscript"/>
        <sz val="10"/>
        <rFont val="Arial"/>
        <family val="2"/>
      </rPr>
      <t>10</t>
    </r>
    <r>
      <rPr>
        <b/>
        <sz val="10"/>
        <rFont val="Arial"/>
        <family val="2"/>
      </rPr>
      <t>)</t>
    </r>
    <r>
      <rPr>
        <b/>
        <vertAlign val="superscript"/>
        <sz val="10"/>
        <rFont val="Arial"/>
        <family val="2"/>
      </rPr>
      <t>10</t>
    </r>
  </si>
  <si>
    <r>
      <t>(1+ r</t>
    </r>
    <r>
      <rPr>
        <b/>
        <vertAlign val="subscript"/>
        <sz val="10"/>
        <rFont val="Arial"/>
        <family val="2"/>
      </rPr>
      <t>30</t>
    </r>
    <r>
      <rPr>
        <b/>
        <sz val="10"/>
        <rFont val="Arial"/>
        <family val="2"/>
      </rPr>
      <t>)</t>
    </r>
    <r>
      <rPr>
        <b/>
        <vertAlign val="superscript"/>
        <sz val="10"/>
        <rFont val="Arial"/>
        <family val="2"/>
      </rPr>
      <t>30</t>
    </r>
  </si>
  <si>
    <r>
      <t xml:space="preserve">(1 + </t>
    </r>
    <r>
      <rPr>
        <b/>
        <vertAlign val="subscript"/>
        <sz val="10"/>
        <rFont val="Arial"/>
        <family val="2"/>
      </rPr>
      <t>20</t>
    </r>
    <r>
      <rPr>
        <b/>
        <sz val="10"/>
        <rFont val="Arial"/>
        <family val="2"/>
      </rPr>
      <t>r</t>
    </r>
    <r>
      <rPr>
        <b/>
        <vertAlign val="subscript"/>
        <sz val="10"/>
        <rFont val="Arial"/>
        <family val="2"/>
      </rPr>
      <t>10</t>
    </r>
    <r>
      <rPr>
        <b/>
        <sz val="10"/>
        <rFont val="Arial"/>
        <family val="2"/>
      </rPr>
      <t>)</t>
    </r>
    <r>
      <rPr>
        <b/>
        <vertAlign val="superscript"/>
        <sz val="10"/>
        <rFont val="Arial"/>
        <family val="2"/>
      </rPr>
      <t>10</t>
    </r>
  </si>
  <si>
    <r>
      <t xml:space="preserve">(1 + </t>
    </r>
    <r>
      <rPr>
        <b/>
        <vertAlign val="subscript"/>
        <sz val="10"/>
        <rFont val="Arial"/>
        <family val="2"/>
      </rPr>
      <t>20</t>
    </r>
    <r>
      <rPr>
        <b/>
        <sz val="10"/>
        <rFont val="Arial"/>
        <family val="2"/>
      </rPr>
      <t>r</t>
    </r>
    <r>
      <rPr>
        <b/>
        <vertAlign val="subscript"/>
        <sz val="10"/>
        <rFont val="Arial"/>
        <family val="2"/>
      </rPr>
      <t>10</t>
    </r>
    <r>
      <rPr>
        <b/>
        <sz val="10"/>
        <rFont val="Arial"/>
        <family val="2"/>
      </rPr>
      <t>)</t>
    </r>
    <r>
      <rPr>
        <b/>
        <vertAlign val="superscript"/>
        <sz val="10"/>
        <rFont val="Arial"/>
        <family val="2"/>
      </rPr>
      <t>10</t>
    </r>
    <r>
      <rPr>
        <sz val="10"/>
        <rFont val="Arial"/>
        <family val="2"/>
      </rPr>
      <t/>
    </r>
  </si>
  <si>
    <r>
      <t>1</t>
    </r>
    <r>
      <rPr>
        <b/>
        <sz val="10"/>
        <rFont val="Arial"/>
        <family val="2"/>
      </rPr>
      <t>r</t>
    </r>
    <r>
      <rPr>
        <b/>
        <vertAlign val="subscript"/>
        <sz val="10"/>
        <rFont val="Arial"/>
        <family val="2"/>
      </rPr>
      <t>1</t>
    </r>
  </si>
  <si>
    <r>
      <t>2</t>
    </r>
    <r>
      <rPr>
        <b/>
        <sz val="10"/>
        <rFont val="Arial"/>
        <family val="2"/>
      </rPr>
      <t>r</t>
    </r>
    <r>
      <rPr>
        <b/>
        <vertAlign val="subscript"/>
        <sz val="10"/>
        <rFont val="Arial"/>
        <family val="2"/>
      </rPr>
      <t>1</t>
    </r>
  </si>
  <si>
    <r>
      <t>3</t>
    </r>
    <r>
      <rPr>
        <b/>
        <sz val="10"/>
        <rFont val="Arial"/>
        <family val="2"/>
      </rPr>
      <t>r</t>
    </r>
    <r>
      <rPr>
        <b/>
        <vertAlign val="subscript"/>
        <sz val="10"/>
        <rFont val="Arial"/>
        <family val="2"/>
      </rPr>
      <t>1</t>
    </r>
  </si>
  <si>
    <r>
      <t>4</t>
    </r>
    <r>
      <rPr>
        <b/>
        <sz val="10"/>
        <rFont val="Arial"/>
        <family val="2"/>
      </rPr>
      <t>r</t>
    </r>
    <r>
      <rPr>
        <b/>
        <vertAlign val="subscript"/>
        <sz val="10"/>
        <rFont val="Arial"/>
        <family val="2"/>
      </rPr>
      <t>1</t>
    </r>
  </si>
  <si>
    <r>
      <t>5</t>
    </r>
    <r>
      <rPr>
        <b/>
        <sz val="10"/>
        <rFont val="Arial"/>
        <family val="2"/>
      </rPr>
      <t>r</t>
    </r>
    <r>
      <rPr>
        <b/>
        <vertAlign val="subscript"/>
        <sz val="10"/>
        <rFont val="Arial"/>
        <family val="2"/>
      </rPr>
      <t>5</t>
    </r>
  </si>
  <si>
    <r>
      <t>10</t>
    </r>
    <r>
      <rPr>
        <b/>
        <sz val="10"/>
        <rFont val="Arial"/>
        <family val="2"/>
      </rPr>
      <t>r</t>
    </r>
    <r>
      <rPr>
        <b/>
        <vertAlign val="subscript"/>
        <sz val="10"/>
        <rFont val="Arial"/>
        <family val="2"/>
      </rPr>
      <t>10</t>
    </r>
  </si>
  <si>
    <r>
      <t>20</t>
    </r>
    <r>
      <rPr>
        <b/>
        <sz val="10"/>
        <rFont val="Arial"/>
        <family val="2"/>
      </rPr>
      <t>r</t>
    </r>
    <r>
      <rPr>
        <b/>
        <vertAlign val="subscript"/>
        <sz val="10"/>
        <rFont val="Arial"/>
        <family val="2"/>
      </rPr>
      <t>10</t>
    </r>
  </si>
  <si>
    <t xml:space="preserve">Recall that inflation premiums are weighted averages of inflation expectations.  For that reason, our formulas for calculating inflation premiums should attempt to capture the fact that inflation premiums reflect the average expectation of inflation over a time horizon.  </t>
  </si>
  <si>
    <t>In Year 8, however, inflation expectations have risen again and we must change our calculation of the premium.  However, the same logic will hold for our new formula:</t>
  </si>
  <si>
    <t>Inflation Premium</t>
  </si>
  <si>
    <t>Default Risk Premium</t>
  </si>
  <si>
    <t>Liquidity Premium</t>
  </si>
  <si>
    <t>Maturity Risk Premium</t>
  </si>
  <si>
    <t>1-year Treasury yield</t>
  </si>
  <si>
    <t>2-year Treasury yield</t>
  </si>
  <si>
    <t>1-year rate, 1 year from now</t>
  </si>
  <si>
    <t>To this point, we have constructed two yield curves based upon hypothetical data.  The first yield curve operates under the simple assumption that inflation is expected to rise in the future.  To some extent, actual yield curves are constructed in similar ways.  The true Treasury yield curve is determined by graphing Treasury security yields of varying maturities. Every security's yield is based upon investor attitudes and expectations regarding future market conditions.  In other words, the sort of "building" we have done with our yield curves sort of occurs implicitly for every security.</t>
  </si>
  <si>
    <t>So far, we have addressed the yield curve construction for Treasury securities, but can corporate bonds also be demonstrated in yield curve fashion?</t>
  </si>
  <si>
    <r>
      <t xml:space="preserve">Generally, r designates the rate, or yield, and our notation involves two subscripts.  The first subscript denotes when in the future we expect the yield to exist, and the second denotes the maturity of the security.  For instance, the rate expected 3 years from now on a 2-year bond would be denoted by </t>
    </r>
    <r>
      <rPr>
        <b/>
        <vertAlign val="subscript"/>
        <sz val="10"/>
        <color indexed="18"/>
        <rFont val="Arial"/>
        <family val="2"/>
      </rPr>
      <t>3</t>
    </r>
    <r>
      <rPr>
        <b/>
        <sz val="10"/>
        <color indexed="18"/>
        <rFont val="Arial"/>
        <family val="2"/>
      </rPr>
      <t>r</t>
    </r>
    <r>
      <rPr>
        <b/>
        <vertAlign val="subscript"/>
        <sz val="10"/>
        <color indexed="18"/>
        <rFont val="Arial"/>
        <family val="2"/>
      </rPr>
      <t>2</t>
    </r>
    <r>
      <rPr>
        <b/>
        <sz val="10"/>
        <color indexed="18"/>
        <rFont val="Arial"/>
        <family val="2"/>
      </rPr>
      <t>.</t>
    </r>
  </si>
  <si>
    <t/>
  </si>
  <si>
    <t>WHICH TYPES OF SECURITIES ARE EXPOSED TO WHAT KIND OF RISK?</t>
  </si>
  <si>
    <t>r*</t>
  </si>
  <si>
    <t>The term structure describes the relationship between long-term and short-term interest rates.  Graphically, this relationship can be shown in what is known as the yield curve.  In practice, the yield curve is relatively easy to obtain.  It is published daily in a variety of online and print news sources.  However, the "building block approach" to generating a yield curve is more complicated.  We will see that later when we build our own yield curve.</t>
  </si>
  <si>
    <t>From this data, we can plot three line graphs.  Each line graph represents the U.S. Treasury yield curve at a different point in time.</t>
  </si>
  <si>
    <t>Now that we have experimented with historical interest rate data, we will move on and create our own yield curve.  This yield curve will be based upon whatever assumptions we feel like setting.</t>
  </si>
  <si>
    <t>First, we will assume that the real risk-free rate of interest is 2.5%.  Furthermore, we expect inflation to be 3% for the next three years, 4% for the next four years, and 5% thereafter.  That allows us to piece together two components of Treasury securities.  To estimate the maturity risk premium, a formula has been devised to give reasonable MRP estimates.  Don't read anything into the equation for MRP (as we made it up), although we do think its results are reasonable.  The formula we used to calculate the MRP was:</t>
  </si>
  <si>
    <t>Now, we want to put all of these elements together.  The second column shows the expected real risk-free rate of interest (constant at 2.5%).  The third column shows the inflation premium (determined by the stated inflation expectations).  The fourth column shows the maturity risk premium (determined from the formula outlined above).</t>
  </si>
  <si>
    <t>Years to Maturity</t>
  </si>
  <si>
    <t>Inflation Premium (IP)</t>
  </si>
  <si>
    <t>Maturity Risk Premium (MRP)</t>
  </si>
  <si>
    <t>Treasury Yield</t>
  </si>
  <si>
    <t>The table above gives us all of the components for our Treasury yield curve.  Recall, we have said that Treasury securities are subject to two kinds of risk premiums, the inflation premium and the maturity risk premium.  Just as we "built" Treasury yields in the table, we can "build" a yield curve based upon these expectations.</t>
  </si>
  <si>
    <t>Our methodology for creating this yield curve's data will be exactly the same as above.  In fact, we will use all of the same formulas.</t>
  </si>
  <si>
    <t>Expected inflation of</t>
  </si>
  <si>
    <t xml:space="preserve">for the next </t>
  </si>
  <si>
    <t>years.</t>
  </si>
  <si>
    <t>AAA</t>
  </si>
  <si>
    <t>AA</t>
  </si>
  <si>
    <t>A</t>
  </si>
  <si>
    <t>BBB</t>
  </si>
  <si>
    <t>DRP</t>
  </si>
  <si>
    <t>1 year</t>
  </si>
  <si>
    <t>Maturity</t>
  </si>
  <si>
    <t>Yield</t>
  </si>
  <si>
    <t>=</t>
  </si>
  <si>
    <t>Expected forward rates, in words:</t>
  </si>
  <si>
    <t>Symbol:</t>
  </si>
  <si>
    <t>PROBLEM</t>
  </si>
  <si>
    <t>IP</t>
  </si>
  <si>
    <t>MRP</t>
  </si>
  <si>
    <t>LP</t>
  </si>
  <si>
    <t>Treasuries</t>
  </si>
  <si>
    <t>Corporates</t>
  </si>
  <si>
    <t>X</t>
  </si>
  <si>
    <t>Our Hypothetical Yield Curve</t>
  </si>
  <si>
    <t>Maturity (yrs)</t>
  </si>
  <si>
    <t>Real risk free rate</t>
  </si>
  <si>
    <t>thereafter.</t>
  </si>
  <si>
    <t>Inflation</t>
  </si>
  <si>
    <t>Setting up the yield curve</t>
  </si>
  <si>
    <t>INPUT DATA</t>
  </si>
  <si>
    <t>YIELD CURVE INFORMATION</t>
  </si>
  <si>
    <t>CALCULATING INFLATION PREMIUMS</t>
  </si>
  <si>
    <t>Again substituting numbers, we find that:</t>
  </si>
  <si>
    <t>This, too, looks like a weighted average of inflation, which is what we wanted to get.</t>
  </si>
  <si>
    <t>CALCULATING MATURITY RISK PREMIUMS</t>
  </si>
  <si>
    <t>This simply uses the formula previously stated and requires all relative addressing,</t>
  </si>
  <si>
    <t>What If Inflation Is Expected To Decrease?</t>
  </si>
  <si>
    <t>CORPORATE BONDS</t>
  </si>
  <si>
    <t>Bond Rating</t>
  </si>
  <si>
    <t>With all of that having been said, we can step forward and try to construct corporate yield curves.</t>
  </si>
  <si>
    <t>Then, we reproduce the data from the graph in this table, to make it look like it might have appeared in the newspaper.</t>
  </si>
  <si>
    <r>
      <t>MRP</t>
    </r>
    <r>
      <rPr>
        <b/>
        <vertAlign val="subscript"/>
        <sz val="10"/>
        <rFont val="Arial"/>
        <family val="2"/>
      </rPr>
      <t>t</t>
    </r>
    <r>
      <rPr>
        <b/>
        <sz val="10"/>
        <rFont val="Arial"/>
        <family val="2"/>
      </rPr>
      <t xml:space="preserve">  =</t>
    </r>
  </si>
  <si>
    <r>
      <t>1</t>
    </r>
    <r>
      <rPr>
        <b/>
        <sz val="10"/>
        <color indexed="18"/>
        <rFont val="Arial"/>
        <family val="2"/>
      </rPr>
      <t>r</t>
    </r>
    <r>
      <rPr>
        <b/>
        <vertAlign val="subscript"/>
        <sz val="10"/>
        <color indexed="18"/>
        <rFont val="Arial"/>
        <family val="2"/>
      </rPr>
      <t>1</t>
    </r>
  </si>
  <si>
    <r>
      <t>2</t>
    </r>
    <r>
      <rPr>
        <b/>
        <sz val="10"/>
        <color indexed="18"/>
        <rFont val="Arial"/>
        <family val="2"/>
      </rPr>
      <t>r</t>
    </r>
    <r>
      <rPr>
        <b/>
        <vertAlign val="subscript"/>
        <sz val="10"/>
        <color indexed="18"/>
        <rFont val="Arial"/>
        <family val="2"/>
      </rPr>
      <t>1</t>
    </r>
  </si>
  <si>
    <r>
      <t>3</t>
    </r>
    <r>
      <rPr>
        <b/>
        <sz val="10"/>
        <color indexed="18"/>
        <rFont val="Arial"/>
        <family val="2"/>
      </rPr>
      <t>r</t>
    </r>
    <r>
      <rPr>
        <b/>
        <vertAlign val="subscript"/>
        <sz val="10"/>
        <color indexed="18"/>
        <rFont val="Arial"/>
        <family val="2"/>
      </rPr>
      <t>1</t>
    </r>
  </si>
  <si>
    <r>
      <t>4</t>
    </r>
    <r>
      <rPr>
        <b/>
        <sz val="10"/>
        <color indexed="18"/>
        <rFont val="Arial"/>
        <family val="2"/>
      </rPr>
      <t>r</t>
    </r>
    <r>
      <rPr>
        <b/>
        <vertAlign val="subscript"/>
        <sz val="10"/>
        <color indexed="18"/>
        <rFont val="Arial"/>
        <family val="2"/>
      </rPr>
      <t>1</t>
    </r>
  </si>
  <si>
    <r>
      <t>5</t>
    </r>
    <r>
      <rPr>
        <b/>
        <sz val="10"/>
        <color indexed="18"/>
        <rFont val="Arial"/>
        <family val="2"/>
      </rPr>
      <t>r</t>
    </r>
    <r>
      <rPr>
        <b/>
        <vertAlign val="subscript"/>
        <sz val="10"/>
        <color indexed="18"/>
        <rFont val="Arial"/>
        <family val="2"/>
      </rPr>
      <t>5</t>
    </r>
  </si>
  <si>
    <r>
      <t>10</t>
    </r>
    <r>
      <rPr>
        <b/>
        <sz val="10"/>
        <color indexed="18"/>
        <rFont val="Arial"/>
        <family val="2"/>
      </rPr>
      <t>r</t>
    </r>
    <r>
      <rPr>
        <b/>
        <vertAlign val="subscript"/>
        <sz val="10"/>
        <color indexed="18"/>
        <rFont val="Arial"/>
        <family val="2"/>
      </rPr>
      <t>10</t>
    </r>
  </si>
  <si>
    <r>
      <t>10</t>
    </r>
    <r>
      <rPr>
        <b/>
        <sz val="10"/>
        <color indexed="18"/>
        <rFont val="Arial"/>
        <family val="2"/>
      </rPr>
      <t>r</t>
    </r>
    <r>
      <rPr>
        <b/>
        <vertAlign val="subscript"/>
        <sz val="10"/>
        <color indexed="18"/>
        <rFont val="Arial"/>
        <family val="2"/>
      </rPr>
      <t>20</t>
    </r>
  </si>
  <si>
    <r>
      <t>20</t>
    </r>
    <r>
      <rPr>
        <b/>
        <sz val="10"/>
        <color indexed="18"/>
        <rFont val="Arial"/>
        <family val="2"/>
      </rPr>
      <t>r</t>
    </r>
    <r>
      <rPr>
        <b/>
        <vertAlign val="subscript"/>
        <sz val="10"/>
        <color indexed="18"/>
        <rFont val="Arial"/>
        <family val="2"/>
      </rPr>
      <t>10</t>
    </r>
  </si>
  <si>
    <t>Interest rates can easily be observed.  All it requires is reading the newspaper, watching television, or surfing the internet.  However, it is not so easy to see the factors that determine market interest rates, and the extent to which they shape interest rates.  Naturally, the determination of interest rates is a macroeconomic question that has numerous contributing factors. However, in an effort to simplify the composition of interest rates, we will look at nominal interest rates being composed of five driving forces, as outlined here:</t>
  </si>
  <si>
    <t>SOLUTIONS TO SELF-TEST QUESTIONS</t>
  </si>
  <si>
    <t>Nominal interest rate</t>
  </si>
  <si>
    <t>Real rate of interest</t>
  </si>
  <si>
    <t>Nominal rate of interest</t>
  </si>
  <si>
    <t>Nominal interest rate = r  = r* + IP + DRP + LP + MRP</t>
  </si>
  <si>
    <t xml:space="preserve">Here r* represents the real risk-free rate of interest, IP is the inflation premium, DRP is the default risk premium, LP is the liquidity premium, and MRP is the maturity risk premium.  Together, these five factors determine the nominal interest rate, denoted by r.  </t>
  </si>
  <si>
    <t>The data used to construct the yield curve are readily available, and forward rates can be calculated as shown above.  Bond traders and corporate borrowers can use this information for hedging in the futures market.  For example, if a company plans to build a new plant two years from now and wants to be assured of getting the required funds at a specified rate, then it can buy a bond futures contract that will enable it to "lock in" the cost of debt for the project.  The treasurer would go through the process described above to determine what the rate two years hence should be on bonds with the desired maturity.</t>
  </si>
  <si>
    <t>If we wished to enter a new formula for every year of maturity, we could.  However, proper use of relative and absolute addressing can quickly solve this problem.  The issue of changing inflation comes into effect in the fourth year.  At that point, we want a formula that takes into account previous inflation expectations along with new expectations.  Hence, the formula for the fourth year's inflation premium would be:</t>
  </si>
  <si>
    <t>At this point, this looks a lot like the weighted average of inflation expectations, which it is.  Our use of relative and absolute addressing in this formula, allows us to AutoFill down for Years 5, 6, and 7.</t>
  </si>
  <si>
    <t>Substituting numbers, we get:</t>
  </si>
  <si>
    <t>Chapter 6. Interest Rates</t>
  </si>
  <si>
    <r>
      <t>0.1*((1/t)^</t>
    </r>
    <r>
      <rPr>
        <b/>
        <vertAlign val="superscript"/>
        <sz val="10"/>
        <rFont val="Arial"/>
        <family val="2"/>
      </rPr>
      <t>1/2</t>
    </r>
    <r>
      <rPr>
        <b/>
        <sz val="10"/>
        <rFont val="Arial"/>
        <family val="2"/>
      </rPr>
      <t>)*(t</t>
    </r>
    <r>
      <rPr>
        <b/>
        <sz val="10"/>
        <rFont val="Arial"/>
        <family val="2"/>
      </rPr>
      <t>−</t>
    </r>
    <r>
      <rPr>
        <b/>
        <sz val="10"/>
        <rFont val="Arial"/>
        <family val="2"/>
      </rPr>
      <t>1)%</t>
    </r>
  </si>
  <si>
    <t>Note:  You will notice that according to our inflation projections, inflation would be a constant 3% for three years, and then suddenly jump to 4% in the fourth year.  This would suggest that the IP is a constant 3% throughout the first three years.  If you let this happen, you will observe a sudden "kink" in your curve at the fourth year.  Ideally, you would like the smoothest and most realistic curve as possible.  For that reason, we have manually forced the inflation premium in years 1 and 2 to 3.1% and 3.2%, respectively.  To repeat, we have done this just to make the curve more visually appealing, and because it does seem logical that growth in inflation would be a gradual, rather than a sudden process.</t>
  </si>
  <si>
    <r>
      <t xml:space="preserve">IP </t>
    </r>
    <r>
      <rPr>
        <b/>
        <vertAlign val="subscript"/>
        <sz val="10"/>
        <color indexed="17"/>
        <rFont val="Arial"/>
        <family val="2"/>
      </rPr>
      <t>8</t>
    </r>
    <r>
      <rPr>
        <b/>
        <sz val="10"/>
        <color indexed="17"/>
        <rFont val="Arial"/>
        <family val="2"/>
      </rPr>
      <t xml:space="preserve">  = (3%*3+4%*4+5%*(8</t>
    </r>
    <r>
      <rPr>
        <b/>
        <sz val="10"/>
        <color indexed="17"/>
        <rFont val="Arial"/>
        <family val="2"/>
      </rPr>
      <t>−</t>
    </r>
    <r>
      <rPr>
        <b/>
        <sz val="10"/>
        <color indexed="17"/>
        <rFont val="Arial"/>
        <family val="2"/>
      </rPr>
      <t>3</t>
    </r>
    <r>
      <rPr>
        <b/>
        <sz val="10"/>
        <color indexed="17"/>
        <rFont val="Arial"/>
        <family val="2"/>
      </rPr>
      <t>−</t>
    </r>
    <r>
      <rPr>
        <b/>
        <sz val="10"/>
        <color indexed="17"/>
        <rFont val="Arial"/>
        <family val="2"/>
      </rPr>
      <t>4))/8</t>
    </r>
  </si>
  <si>
    <r>
      <t xml:space="preserve">MRP </t>
    </r>
    <r>
      <rPr>
        <b/>
        <vertAlign val="subscript"/>
        <sz val="10"/>
        <color indexed="17"/>
        <rFont val="Arial"/>
        <family val="2"/>
      </rPr>
      <t>4</t>
    </r>
    <r>
      <rPr>
        <b/>
        <sz val="10"/>
        <color indexed="17"/>
        <rFont val="Arial"/>
        <family val="2"/>
      </rPr>
      <t xml:space="preserve">   =  0.1*((1/4)^(1/2))*(4</t>
    </r>
    <r>
      <rPr>
        <b/>
        <sz val="10"/>
        <color indexed="17"/>
        <rFont val="Arial"/>
        <family val="2"/>
      </rPr>
      <t>−</t>
    </r>
    <r>
      <rPr>
        <b/>
        <sz val="10"/>
        <color indexed="17"/>
        <rFont val="Arial"/>
        <family val="2"/>
      </rPr>
      <t>1)%</t>
    </r>
  </si>
  <si>
    <t>The answer is yes.  Remember, that the primary difference between Treasury and corporate securities is the different yield premiums to which each is subject.  We have demonstrated previously that Treasury securities carry an inflation premium and a maturity risk premium.  We also have said that corporate securities require two additional premiums: a default risk premium and a liquidity premium.</t>
  </si>
  <si>
    <t>Naturally, yield curves can be created for corporate bonds of any rating.  However, we have chosen to create curves for only AA and BBB-rated bonds.  This exercise is for purely illustrative purposes, so rather than complicate the graph with a lot of curves, we will create two curves to show the relationship between yield curves.</t>
  </si>
  <si>
    <t>Interest Rate</t>
  </si>
  <si>
    <t>Parameter</t>
  </si>
  <si>
    <t>Short-Term</t>
  </si>
  <si>
    <t>Long-Term</t>
  </si>
  <si>
    <t>Real Risk-Free Rate (r*)</t>
  </si>
  <si>
    <t>AA-Rated Bond Yield</t>
  </si>
  <si>
    <t>BBB-Rated Bond Yield</t>
  </si>
  <si>
    <t xml:space="preserve">In this yield curve, we assume that inflation is expected to increase, but this is not always the case.  For proof look at the March 1980 yield curve as shown above. </t>
  </si>
  <si>
    <t>Now, we will construct a similar yield curve, except we will change inflation expectations.  Instead of increasing inflation, we will have decreasing inflation.  We will assume that: inflation is expected to be 5% for the next 3 years, 4% for the following 4 years, and 3% thereafter.  All of our other previous assumptions will be upheld.</t>
  </si>
  <si>
    <t>=((1+C7)^2)/(1+C6)-1</t>
  </si>
  <si>
    <t>=((1+C15-C16)^2)/(1+C14)-1</t>
  </si>
  <si>
    <r>
      <t xml:space="preserve">THE DETERMINANTS OF INTEREST RATES  </t>
    </r>
    <r>
      <rPr>
        <b/>
        <sz val="9"/>
        <color indexed="16"/>
        <rFont val="Arial"/>
        <family val="2"/>
      </rPr>
      <t>(Section 6-3)</t>
    </r>
  </si>
  <si>
    <r>
      <t xml:space="preserve">THE TERM STRUCTURE OF INTEREST RATES  </t>
    </r>
    <r>
      <rPr>
        <b/>
        <sz val="9"/>
        <color indexed="16"/>
        <rFont val="Arial"/>
        <family val="2"/>
      </rPr>
      <t>(Section 6-4)</t>
    </r>
  </si>
  <si>
    <r>
      <t xml:space="preserve">WHAT DETERMINES THE SHAPE OF THE YIELD CURVE?  </t>
    </r>
    <r>
      <rPr>
        <b/>
        <sz val="9"/>
        <color indexed="16"/>
        <rFont val="Arial"/>
        <family val="2"/>
      </rPr>
      <t>(Section 6-5)</t>
    </r>
  </si>
  <si>
    <r>
      <t>USING THE YIELD CURVE TO ESTIMATE FUTURE INTEREST RATES</t>
    </r>
    <r>
      <rPr>
        <b/>
        <sz val="9"/>
        <color indexed="16"/>
        <rFont val="Arial"/>
        <family val="2"/>
      </rPr>
      <t xml:space="preserve">  (Section 6-6)</t>
    </r>
  </si>
  <si>
    <t>SECTION 6-2</t>
  </si>
  <si>
    <t xml:space="preserve">5a.  If inflation during the last 12 months was 2% and the interest rate during that period was 5%, what was the real rate of interest?  </t>
  </si>
  <si>
    <t>5b.  If inflation is expected to average 4% during the next year and the real rate is 3%, what should the current rate of interest be?</t>
  </si>
  <si>
    <t>SECTION 6-3</t>
  </si>
  <si>
    <t>SECTION 6-6</t>
  </si>
  <si>
    <t xml:space="preserve">5a.  Assume the interest rate on a 1-year T-bond is currently 7% and the rate on a 2-year bond is 9%.  If the maturity risk premium is zero, what is a reasonable forecast of the rate on a 1-year bond next year?  </t>
  </si>
  <si>
    <r>
      <t xml:space="preserve">IP </t>
    </r>
    <r>
      <rPr>
        <b/>
        <vertAlign val="subscript"/>
        <sz val="10"/>
        <color indexed="17"/>
        <rFont val="Arial"/>
        <family val="2"/>
      </rPr>
      <t>4</t>
    </r>
    <r>
      <rPr>
        <b/>
        <sz val="10"/>
        <color indexed="17"/>
        <rFont val="Arial"/>
        <family val="2"/>
      </rPr>
      <t xml:space="preserve">   =  ( 3%*3+4%*(4</t>
    </r>
    <r>
      <rPr>
        <b/>
        <sz val="10"/>
        <color indexed="17"/>
        <rFont val="Arial"/>
        <family val="2"/>
      </rPr>
      <t>−</t>
    </r>
    <r>
      <rPr>
        <b/>
        <sz val="10"/>
        <color indexed="17"/>
        <rFont val="Arial"/>
        <family val="2"/>
      </rPr>
      <t>3 ) )  / 4</t>
    </r>
  </si>
  <si>
    <t xml:space="preserve">7a.  Assume that the real risk-free rate is r* = 2% and the average expected inflation rate is 3% for each future year.  The DRP and LP for Bond X are each 1%, and the applicable MRP is 2%.  What is Bond X’s interest rate?  </t>
  </si>
  <si>
    <t>5b. What would the forecast be if the maturity risk premium on the 2-year bond was 0.5% versus zero for the 1-year bond?</t>
  </si>
  <si>
    <t>Real risk-free rate</t>
  </si>
  <si>
    <t>so that the formula can be input into the 1-year maturity bond,  and AutoFill down.</t>
  </si>
  <si>
    <r>
      <t xml:space="preserve">IP </t>
    </r>
    <r>
      <rPr>
        <b/>
        <vertAlign val="subscript"/>
        <sz val="10"/>
        <color indexed="17"/>
        <rFont val="Arial"/>
        <family val="2"/>
      </rPr>
      <t>4</t>
    </r>
    <r>
      <rPr>
        <b/>
        <sz val="10"/>
        <color indexed="17"/>
        <rFont val="Arial"/>
        <family val="2"/>
      </rPr>
      <t xml:space="preserve">   =  ($C$83*$E$83+$C$84*(A95-$E$83))/A95</t>
    </r>
  </si>
  <si>
    <r>
      <t xml:space="preserve">IP </t>
    </r>
    <r>
      <rPr>
        <b/>
        <vertAlign val="subscript"/>
        <sz val="10"/>
        <color indexed="17"/>
        <rFont val="Arial"/>
        <family val="2"/>
      </rPr>
      <t>8</t>
    </r>
    <r>
      <rPr>
        <b/>
        <sz val="10"/>
        <color indexed="17"/>
        <rFont val="Arial"/>
        <family val="2"/>
      </rPr>
      <t xml:space="preserve">  =  ($C$83*$E$83+$C$84*$E$84+$C$85*(A99-$E$83-$E$84))/A99</t>
    </r>
  </si>
  <si>
    <r>
      <t xml:space="preserve">MRP </t>
    </r>
    <r>
      <rPr>
        <b/>
        <vertAlign val="subscript"/>
        <sz val="10"/>
        <color indexed="17"/>
        <rFont val="Arial"/>
        <family val="2"/>
      </rPr>
      <t>4</t>
    </r>
    <r>
      <rPr>
        <b/>
        <sz val="10"/>
        <color indexed="17"/>
        <rFont val="Arial"/>
        <family val="2"/>
      </rPr>
      <t xml:space="preserve">   =  0.1*((1/A95)^(1/2))*(A95−1)%</t>
    </r>
  </si>
  <si>
    <t>Figure 6.5(a)  Illustratvie Treasury Yield Curve</t>
  </si>
  <si>
    <t>Figure 6.5(b)  Illustratvie Treasury Yield Curve</t>
  </si>
  <si>
    <t>Corporate Bond Yield Spread:  DRP + LP</t>
  </si>
  <si>
    <t>The construction of corporate yields is a process of beginning with the appropriate Treasury yield curve and adding in these two final yield premiums.  However, the determination of these premiums can be tricky.  It seems logical that the difference between the corporate bond yield and Treasury yield for the same maturity represents the default risk and liquidity risk premiums for the given maturity.  An illustrative corporate bond yield spread is shown below.</t>
  </si>
  <si>
    <t>Corporate Spread:  DRP + LP</t>
  </si>
  <si>
    <t>This tells us the average spreads of corporate securities with various bond ratings.   We will use this data as the starting point for our corporate yield curves.  Naturally, the first question that arises is, "Does the corporate spread change, or does it always stay the same?"  Logically, the idea of a time-varying corporate spread seems fairly plausible. The longer the maturity of the security, the greater the possibility of default and the less liquid the security.  Therefore, we need some sort of mechanism for simulating this relationship.  Just as we did for the maturity risk premium, we will "manufacture" a relationship by which the corporate spread interacts with the time to maturity.  The following formula is simply made up, but it gives us a corporate spread relationship with which we are comfortable.</t>
  </si>
  <si>
    <r>
      <t>DRP</t>
    </r>
    <r>
      <rPr>
        <b/>
        <vertAlign val="subscript"/>
        <sz val="10"/>
        <rFont val="Arial"/>
        <family val="2"/>
      </rPr>
      <t>t</t>
    </r>
    <r>
      <rPr>
        <b/>
        <sz val="10"/>
        <rFont val="Arial"/>
        <family val="2"/>
      </rPr>
      <t xml:space="preserve">  + LP</t>
    </r>
    <r>
      <rPr>
        <b/>
        <vertAlign val="subscript"/>
        <sz val="10"/>
        <rFont val="Arial"/>
        <family val="2"/>
      </rPr>
      <t>t</t>
    </r>
    <r>
      <rPr>
        <b/>
        <sz val="10"/>
        <rFont val="Arial"/>
        <family val="2"/>
      </rPr>
      <t xml:space="preserve"> =  Corporate spread * (1.02)</t>
    </r>
    <r>
      <rPr>
        <b/>
        <vertAlign val="superscript"/>
        <sz val="10"/>
        <rFont val="Arial"/>
        <family val="2"/>
      </rPr>
      <t>(t−1)</t>
    </r>
  </si>
  <si>
    <t>AA-Rated DRP + LP</t>
  </si>
  <si>
    <t>BBB-Rated DRP + LP</t>
  </si>
  <si>
    <t>Figure 6.6  Illustrative Corporate and Treasury Yield Curves</t>
  </si>
  <si>
    <t>Looking at the yield curve we have constructed, we see a relationship that we should have expected.  We see that at any length of maturity, the yield on corporate bonds is always greater than the yield on Treasuries.  This is logical because corporate securities carry default risk and liquidity risk, and Treasuries do not.  Furthermore, we observe that at any length of maturity the corporate security with the lower rating always has a higher yield than a corporate bond with a higher rating.  Once again, this is a logical conclusion.  Remember, greater risk should result in a higher yield.</t>
  </si>
  <si>
    <t>Figure 6.4  U.S. Treasury Bond Interest Rates on Different Dates</t>
  </si>
  <si>
    <t>2 years</t>
  </si>
  <si>
    <t>3 years</t>
  </si>
  <si>
    <t>4 years</t>
  </si>
  <si>
    <t>5 years</t>
  </si>
  <si>
    <t>10 years</t>
  </si>
  <si>
    <t>20 years</t>
  </si>
  <si>
    <t>30 years</t>
  </si>
  <si>
    <t xml:space="preserve">         =        </t>
  </si>
  <si>
    <t>Bond X interest rate</t>
  </si>
  <si>
    <t>06 Chapter Model</t>
  </si>
  <si>
    <t xml:space="preserve">7b.  Is Bond X (1) a Treasury bond or a corporate bond and (2) more likely to have a 3-month or a 20-year maturity?  </t>
  </si>
  <si>
    <t>Because Bond X has default and liquidity premiums, X is a corporate bond.  In addition, since the maturity risk premium for X is high (2%), it is more likely to have a 20-year maturity than a 3-month maturity.</t>
  </si>
  <si>
    <t>The shape of the yield curve depends primarily on two key factors: (1) expectations about future inflation and (2) perceptions about the relative riskiness of securities of different maturities.  The first factor is the basis for the Pure Expectations Theory.  If the relationship between expectations for future inflation and bond yields is controlling, i. e., if no maturity risk premiums existed, then the pure expectations theory posits that forward interest rates can be predicted by "backing them out of the yield curve."  Essentially, under the pure expectations theory, long-term security rates are a weighted average of the yields on all the shorter maturities that make up the longer maturity.  This calculation will hold true, providing that the MRP = 0 assumption is valid.</t>
  </si>
  <si>
    <t>Before jumping into the creation of our own yield curve, let's look at some historical interest rate data and draw some historical yield curves.  Here is some interest rate data from March 1980, February 2000, and March 2017.</t>
  </si>
  <si>
    <t xml:space="preserve">Looking at these three historical yield curves, we see that they paint very different landscapes of the financial environment at those times.  In the March 1980 yield curve, we see that the yield curve was "downward sloping" as a result of the expectation that inflation would be decreasing.  Hence, short-term interest rates offered greater yields than long-term rates.  In February 2000, we see an odd development in the yield curve.  At this point in time, the yield curve was "humped".  Looking at the graph, we see that intermediate range securities offered the highest yields.  This results from an odd combination of inflation expectations and concerns about maturity.  In March 2017, we observed a financial environment in which there was low current inflation, and inflation was expected to rise.  Hence, there was an "upward sloping" yield curve.  </t>
  </si>
  <si>
    <r>
      <t>For instance, if the yield on a 1-year bond is 5% and that on a 2-year bond is 5.5%, the rate on a 1-year bond one year from now should be 6%, because (1.055)</t>
    </r>
    <r>
      <rPr>
        <b/>
        <vertAlign val="superscript"/>
        <sz val="10"/>
        <color indexed="18"/>
        <rFont val="Arial"/>
        <family val="2"/>
      </rPr>
      <t>2</t>
    </r>
    <r>
      <rPr>
        <b/>
        <sz val="10"/>
        <color indexed="18"/>
        <rFont val="Arial"/>
        <family val="2"/>
      </rPr>
      <t xml:space="preserve"> = (1.05)(1.06).  </t>
    </r>
  </si>
  <si>
    <t xml:space="preserve"> 2/08/2018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</si>
</sst>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m/d/yy\ h:mm\ AM/PM"/>
    <numFmt numFmtId="166" formatCode="0.0000"/>
  </numFmts>
  <fonts count="30" x14ac:knownFonts="1">
    <font>
      <sz val="10"/>
      <name val="Arial"/>
    </font>
    <font>
      <sz val="10"/>
      <name val="Arial"/>
      <family val="2"/>
    </font>
    <font>
      <b/>
      <sz val="10"/>
      <color indexed="12"/>
      <name val="Arial"/>
      <family val="2"/>
    </font>
    <font>
      <b/>
      <sz val="10"/>
      <name val="Arial"/>
      <family val="2"/>
    </font>
    <font>
      <sz val="8"/>
      <name val="Arial"/>
      <family val="2"/>
    </font>
    <font>
      <b/>
      <sz val="8"/>
      <name val="Arial"/>
      <family val="2"/>
    </font>
    <font>
      <b/>
      <sz val="12"/>
      <color indexed="16"/>
      <name val="Arial"/>
      <family val="2"/>
    </font>
    <font>
      <b/>
      <sz val="12"/>
      <color indexed="18"/>
      <name val="Arial"/>
      <family val="2"/>
    </font>
    <font>
      <b/>
      <sz val="10"/>
      <color indexed="16"/>
      <name val="Arial"/>
      <family val="2"/>
    </font>
    <font>
      <b/>
      <sz val="10"/>
      <color indexed="18"/>
      <name val="Arial"/>
      <family val="2"/>
    </font>
    <font>
      <b/>
      <sz val="10"/>
      <color indexed="20"/>
      <name val="Arial"/>
      <family val="2"/>
    </font>
    <font>
      <b/>
      <sz val="10"/>
      <color indexed="17"/>
      <name val="Arial"/>
      <family val="2"/>
    </font>
    <font>
      <sz val="10"/>
      <name val="Arial"/>
      <family val="2"/>
    </font>
    <font>
      <b/>
      <vertAlign val="subscript"/>
      <sz val="10"/>
      <name val="Arial"/>
      <family val="2"/>
    </font>
    <font>
      <b/>
      <vertAlign val="superscript"/>
      <sz val="10"/>
      <name val="Arial"/>
      <family val="2"/>
    </font>
    <font>
      <b/>
      <sz val="10"/>
      <color indexed="10"/>
      <name val="Arial"/>
      <family val="2"/>
    </font>
    <font>
      <b/>
      <sz val="10"/>
      <color indexed="9"/>
      <name val="Arial"/>
      <family val="2"/>
    </font>
    <font>
      <b/>
      <vertAlign val="subscript"/>
      <sz val="10"/>
      <color indexed="17"/>
      <name val="Arial"/>
      <family val="2"/>
    </font>
    <font>
      <b/>
      <sz val="10"/>
      <color indexed="57"/>
      <name val="Arial"/>
      <family val="2"/>
    </font>
    <font>
      <b/>
      <vertAlign val="subscript"/>
      <sz val="10"/>
      <color indexed="18"/>
      <name val="Arial"/>
      <family val="2"/>
    </font>
    <font>
      <b/>
      <sz val="13"/>
      <color indexed="16"/>
      <name val="Arial"/>
      <family val="2"/>
    </font>
    <font>
      <b/>
      <i/>
      <sz val="10"/>
      <color indexed="16"/>
      <name val="Arial"/>
      <family val="2"/>
    </font>
    <font>
      <b/>
      <sz val="11"/>
      <color indexed="16"/>
      <name val="Arial"/>
      <family val="2"/>
    </font>
    <font>
      <b/>
      <sz val="9"/>
      <color indexed="16"/>
      <name val="Arial"/>
      <family val="2"/>
    </font>
    <font>
      <b/>
      <sz val="9"/>
      <name val="Arial"/>
      <family val="2"/>
    </font>
    <font>
      <b/>
      <i/>
      <sz val="10"/>
      <name val="Arial"/>
      <family val="2"/>
    </font>
    <font>
      <b/>
      <vertAlign val="superscript"/>
      <sz val="10"/>
      <color indexed="18"/>
      <name val="Arial"/>
      <family val="2"/>
    </font>
    <font>
      <b/>
      <sz val="9"/>
      <color indexed="12"/>
      <name val="Arial"/>
      <family val="2"/>
    </font>
    <font>
      <b/>
      <sz val="10"/>
      <color indexed="60"/>
      <name val="Arial"/>
      <family val="2"/>
    </font>
    <font>
      <b/>
      <sz val="10"/>
      <color rgb="FF0070C0"/>
      <name val="Arial"/>
      <family val="2"/>
    </font>
  </fonts>
  <fills count="13">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1"/>
        <bgColor indexed="64"/>
      </patternFill>
    </fill>
    <fill>
      <patternFill patternType="solid">
        <fgColor indexed="46"/>
        <bgColor indexed="64"/>
      </patternFill>
    </fill>
    <fill>
      <patternFill patternType="solid">
        <fgColor indexed="44"/>
        <bgColor indexed="64"/>
      </patternFill>
    </fill>
    <fill>
      <patternFill patternType="solid">
        <fgColor indexed="45"/>
        <bgColor indexed="64"/>
      </patternFill>
    </fill>
    <fill>
      <patternFill patternType="solid">
        <fgColor indexed="12"/>
        <bgColor indexed="64"/>
      </patternFill>
    </fill>
    <fill>
      <patternFill patternType="solid">
        <fgColor indexed="17"/>
        <bgColor indexed="64"/>
      </patternFill>
    </fill>
    <fill>
      <patternFill patternType="solid">
        <fgColor indexed="47"/>
        <bgColor indexed="64"/>
      </patternFill>
    </fill>
    <fill>
      <patternFill patternType="solid">
        <fgColor indexed="10"/>
        <bgColor indexed="64"/>
      </patternFill>
    </fill>
    <fill>
      <patternFill patternType="solid">
        <fgColor indexed="43"/>
        <bgColor indexed="64"/>
      </patternFill>
    </fill>
  </fills>
  <borders count="26">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right style="medium">
        <color indexed="64"/>
      </right>
      <top/>
      <bottom/>
      <diagonal/>
    </border>
    <border>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160">
    <xf numFmtId="0" fontId="0" fillId="0" borderId="0" xfId="0"/>
    <xf numFmtId="0" fontId="3" fillId="0" borderId="0" xfId="0" applyFont="1"/>
    <xf numFmtId="165" fontId="3" fillId="0" borderId="0" xfId="0" applyNumberFormat="1" applyFont="1" applyAlignment="1">
      <alignment horizontal="center"/>
    </xf>
    <xf numFmtId="0" fontId="3" fillId="0" borderId="0" xfId="0" quotePrefix="1" applyFont="1" applyAlignment="1">
      <alignment horizontal="left"/>
    </xf>
    <xf numFmtId="0" fontId="7" fillId="0" borderId="0" xfId="0" applyFont="1"/>
    <xf numFmtId="0" fontId="8" fillId="0" borderId="0" xfId="0" applyFont="1"/>
    <xf numFmtId="0" fontId="9" fillId="0" borderId="0" xfId="0" applyFont="1"/>
    <xf numFmtId="0" fontId="3" fillId="2" borderId="1" xfId="0" applyFont="1" applyFill="1" applyBorder="1" applyAlignment="1">
      <alignment horizontal="center"/>
    </xf>
    <xf numFmtId="0" fontId="3" fillId="3" borderId="2" xfId="0" applyFont="1" applyFill="1" applyBorder="1" applyAlignment="1">
      <alignment horizontal="center"/>
    </xf>
    <xf numFmtId="0" fontId="3" fillId="3" borderId="3" xfId="0" applyFont="1" applyFill="1" applyBorder="1" applyAlignment="1">
      <alignment horizontal="center"/>
    </xf>
    <xf numFmtId="0" fontId="3" fillId="4" borderId="2" xfId="0" applyFont="1" applyFill="1" applyBorder="1" applyAlignment="1">
      <alignment horizontal="center"/>
    </xf>
    <xf numFmtId="0" fontId="3" fillId="4" borderId="3" xfId="0" applyFont="1" applyFill="1" applyBorder="1" applyAlignment="1">
      <alignment horizontal="center"/>
    </xf>
    <xf numFmtId="0" fontId="3" fillId="2" borderId="4" xfId="0" applyFont="1" applyFill="1" applyBorder="1" applyAlignment="1">
      <alignment horizontal="center"/>
    </xf>
    <xf numFmtId="0" fontId="3" fillId="3" borderId="5" xfId="0" applyFont="1" applyFill="1" applyBorder="1" applyAlignment="1">
      <alignment horizontal="center"/>
    </xf>
    <xf numFmtId="0" fontId="3" fillId="3" borderId="6" xfId="0" applyFont="1" applyFill="1" applyBorder="1" applyAlignment="1">
      <alignment horizontal="center"/>
    </xf>
    <xf numFmtId="0" fontId="3" fillId="4" borderId="5" xfId="0" applyFont="1" applyFill="1" applyBorder="1" applyAlignment="1">
      <alignment horizontal="center"/>
    </xf>
    <xf numFmtId="0" fontId="3" fillId="4" borderId="6" xfId="0" applyFont="1" applyFill="1" applyBorder="1" applyAlignment="1">
      <alignment horizontal="center"/>
    </xf>
    <xf numFmtId="0" fontId="3" fillId="2" borderId="7" xfId="0" applyFont="1" applyFill="1" applyBorder="1" applyAlignment="1">
      <alignment horizontal="center"/>
    </xf>
    <xf numFmtId="0" fontId="3" fillId="3" borderId="8" xfId="0" applyFont="1" applyFill="1" applyBorder="1" applyAlignment="1">
      <alignment horizontal="center"/>
    </xf>
    <xf numFmtId="0" fontId="3" fillId="3" borderId="9" xfId="0" applyFont="1" applyFill="1" applyBorder="1" applyAlignment="1">
      <alignment horizontal="center"/>
    </xf>
    <xf numFmtId="0" fontId="3" fillId="4" borderId="8" xfId="0" applyFont="1" applyFill="1" applyBorder="1" applyAlignment="1">
      <alignment horizontal="center"/>
    </xf>
    <xf numFmtId="0" fontId="3" fillId="4" borderId="9" xfId="0" applyFont="1" applyFill="1" applyBorder="1" applyAlignment="1">
      <alignment horizontal="center"/>
    </xf>
    <xf numFmtId="0" fontId="3" fillId="3" borderId="8" xfId="0" applyFont="1" applyFill="1" applyBorder="1"/>
    <xf numFmtId="0" fontId="3" fillId="4" borderId="8" xfId="0" applyFont="1" applyFill="1" applyBorder="1"/>
    <xf numFmtId="0" fontId="3" fillId="3" borderId="9" xfId="0" applyFont="1" applyFill="1" applyBorder="1"/>
    <xf numFmtId="0" fontId="3" fillId="3" borderId="5" xfId="0" applyFont="1" applyFill="1" applyBorder="1"/>
    <xf numFmtId="0" fontId="3" fillId="3" borderId="6" xfId="0" applyFont="1" applyFill="1" applyBorder="1"/>
    <xf numFmtId="17" fontId="2" fillId="4" borderId="10" xfId="0" applyNumberFormat="1" applyFont="1" applyFill="1" applyBorder="1" applyAlignment="1">
      <alignment horizontal="center"/>
    </xf>
    <xf numFmtId="17" fontId="10" fillId="5" borderId="11" xfId="0" applyNumberFormat="1" applyFont="1" applyFill="1" applyBorder="1" applyAlignment="1">
      <alignment horizontal="center"/>
    </xf>
    <xf numFmtId="17" fontId="11" fillId="3" borderId="12" xfId="0" applyNumberFormat="1" applyFont="1" applyFill="1" applyBorder="1" applyAlignment="1">
      <alignment horizontal="center"/>
    </xf>
    <xf numFmtId="0" fontId="3" fillId="2" borderId="8" xfId="0" applyFont="1" applyFill="1" applyBorder="1" applyAlignment="1">
      <alignment horizontal="center"/>
    </xf>
    <xf numFmtId="0" fontId="3" fillId="2" borderId="5" xfId="0" applyFont="1" applyFill="1" applyBorder="1" applyAlignment="1">
      <alignment horizontal="center"/>
    </xf>
    <xf numFmtId="0" fontId="12" fillId="0" borderId="0" xfId="0" applyFont="1"/>
    <xf numFmtId="0" fontId="2" fillId="0" borderId="0" xfId="0" applyFont="1"/>
    <xf numFmtId="10" fontId="2" fillId="0" borderId="0" xfId="0" applyNumberFormat="1" applyFont="1"/>
    <xf numFmtId="9" fontId="2" fillId="0" borderId="0" xfId="0" applyNumberFormat="1" applyFont="1" applyAlignment="1">
      <alignment horizontal="center"/>
    </xf>
    <xf numFmtId="0" fontId="2" fillId="0" borderId="0" xfId="0" applyFont="1" applyAlignment="1">
      <alignment horizontal="center"/>
    </xf>
    <xf numFmtId="0" fontId="15" fillId="0" borderId="0" xfId="0" applyFont="1"/>
    <xf numFmtId="10" fontId="11" fillId="3" borderId="0" xfId="0" applyNumberFormat="1" applyFont="1" applyFill="1" applyBorder="1" applyAlignment="1">
      <alignment horizontal="center"/>
    </xf>
    <xf numFmtId="10" fontId="2" fillId="6" borderId="7" xfId="1" applyNumberFormat="1" applyFont="1" applyFill="1" applyBorder="1" applyAlignment="1">
      <alignment horizontal="center"/>
    </xf>
    <xf numFmtId="0" fontId="11" fillId="0" borderId="0" xfId="0" applyFont="1"/>
    <xf numFmtId="10" fontId="15" fillId="7" borderId="4" xfId="0" applyNumberFormat="1" applyFont="1" applyFill="1" applyBorder="1" applyAlignment="1">
      <alignment horizontal="center"/>
    </xf>
    <xf numFmtId="10" fontId="11" fillId="3" borderId="4" xfId="0" applyNumberFormat="1" applyFont="1" applyFill="1" applyBorder="1" applyAlignment="1">
      <alignment horizontal="center"/>
    </xf>
    <xf numFmtId="10" fontId="2" fillId="6" borderId="4" xfId="1" applyNumberFormat="1" applyFont="1" applyFill="1" applyBorder="1" applyAlignment="1">
      <alignment horizontal="center"/>
    </xf>
    <xf numFmtId="0" fontId="3" fillId="0" borderId="0" xfId="0" applyFont="1" applyFill="1" applyBorder="1" applyAlignment="1">
      <alignment horizontal="left"/>
    </xf>
    <xf numFmtId="10" fontId="15" fillId="0" borderId="0" xfId="0" applyNumberFormat="1" applyFont="1" applyFill="1" applyBorder="1" applyAlignment="1">
      <alignment horizontal="left"/>
    </xf>
    <xf numFmtId="10" fontId="11" fillId="0" borderId="0" xfId="0" applyNumberFormat="1" applyFont="1" applyFill="1" applyBorder="1" applyAlignment="1">
      <alignment horizontal="left"/>
    </xf>
    <xf numFmtId="10" fontId="2" fillId="0" borderId="0" xfId="1" applyNumberFormat="1" applyFont="1" applyFill="1" applyBorder="1" applyAlignment="1">
      <alignment horizontal="left"/>
    </xf>
    <xf numFmtId="10" fontId="16" fillId="0" borderId="0" xfId="0" applyNumberFormat="1" applyFont="1" applyFill="1" applyBorder="1" applyAlignment="1">
      <alignment horizontal="left"/>
    </xf>
    <xf numFmtId="0" fontId="3" fillId="0" borderId="0" xfId="0" applyFont="1" applyAlignment="1">
      <alignment horizontal="left"/>
    </xf>
    <xf numFmtId="10" fontId="2" fillId="0" borderId="0" xfId="0" applyNumberFormat="1" applyFont="1" applyAlignment="1">
      <alignment horizontal="center"/>
    </xf>
    <xf numFmtId="0" fontId="3" fillId="0" borderId="0" xfId="0" applyFont="1" applyAlignment="1">
      <alignment horizontal="center"/>
    </xf>
    <xf numFmtId="10" fontId="11" fillId="3" borderId="13" xfId="0" applyNumberFormat="1" applyFont="1" applyFill="1" applyBorder="1" applyAlignment="1">
      <alignment horizontal="center"/>
    </xf>
    <xf numFmtId="10" fontId="3" fillId="2" borderId="7" xfId="0" applyNumberFormat="1" applyFont="1" applyFill="1" applyBorder="1" applyAlignment="1">
      <alignment horizontal="center"/>
    </xf>
    <xf numFmtId="10" fontId="3" fillId="2" borderId="4" xfId="0" applyNumberFormat="1" applyFont="1" applyFill="1" applyBorder="1" applyAlignment="1">
      <alignment horizontal="center"/>
    </xf>
    <xf numFmtId="10" fontId="3" fillId="0" borderId="0" xfId="0" applyNumberFormat="1" applyFont="1"/>
    <xf numFmtId="9" fontId="3" fillId="0" borderId="0" xfId="0" applyNumberFormat="1" applyFont="1"/>
    <xf numFmtId="10" fontId="2" fillId="6" borderId="8" xfId="1" applyNumberFormat="1" applyFont="1" applyFill="1" applyBorder="1" applyAlignment="1">
      <alignment horizontal="center"/>
    </xf>
    <xf numFmtId="10" fontId="16" fillId="8" borderId="14" xfId="0" applyNumberFormat="1" applyFont="1" applyFill="1" applyBorder="1" applyAlignment="1">
      <alignment horizontal="center"/>
    </xf>
    <xf numFmtId="10" fontId="18" fillId="3" borderId="0" xfId="1" applyNumberFormat="1" applyFont="1" applyFill="1" applyBorder="1" applyAlignment="1">
      <alignment horizontal="center"/>
    </xf>
    <xf numFmtId="10" fontId="16" fillId="9" borderId="14" xfId="0" applyNumberFormat="1" applyFont="1" applyFill="1" applyBorder="1" applyAlignment="1">
      <alignment horizontal="center"/>
    </xf>
    <xf numFmtId="10" fontId="15" fillId="10" borderId="0" xfId="1" applyNumberFormat="1" applyFont="1" applyFill="1" applyBorder="1" applyAlignment="1">
      <alignment horizontal="center"/>
    </xf>
    <xf numFmtId="10" fontId="16" fillId="11" borderId="14" xfId="1" applyNumberFormat="1" applyFont="1" applyFill="1" applyBorder="1" applyAlignment="1">
      <alignment horizontal="center"/>
    </xf>
    <xf numFmtId="10" fontId="2" fillId="6" borderId="5" xfId="1" applyNumberFormat="1" applyFont="1" applyFill="1" applyBorder="1" applyAlignment="1">
      <alignment horizontal="center"/>
    </xf>
    <xf numFmtId="10" fontId="16" fillId="8" borderId="15" xfId="0" applyNumberFormat="1" applyFont="1" applyFill="1" applyBorder="1" applyAlignment="1">
      <alignment horizontal="center"/>
    </xf>
    <xf numFmtId="10" fontId="18" fillId="3" borderId="13" xfId="1" applyNumberFormat="1" applyFont="1" applyFill="1" applyBorder="1" applyAlignment="1">
      <alignment horizontal="center"/>
    </xf>
    <xf numFmtId="10" fontId="16" fillId="9" borderId="15" xfId="0" applyNumberFormat="1" applyFont="1" applyFill="1" applyBorder="1" applyAlignment="1">
      <alignment horizontal="center"/>
    </xf>
    <xf numFmtId="10" fontId="15" fillId="10" borderId="13" xfId="1" applyNumberFormat="1" applyFont="1" applyFill="1" applyBorder="1" applyAlignment="1">
      <alignment horizontal="center"/>
    </xf>
    <xf numFmtId="10" fontId="16" fillId="11" borderId="15" xfId="1" applyNumberFormat="1" applyFont="1" applyFill="1" applyBorder="1" applyAlignment="1">
      <alignment horizontal="center"/>
    </xf>
    <xf numFmtId="0" fontId="9" fillId="0" borderId="0" xfId="0" quotePrefix="1" applyFont="1" applyAlignment="1">
      <alignment horizontal="left"/>
    </xf>
    <xf numFmtId="0" fontId="9" fillId="0" borderId="0" xfId="0" applyFont="1" applyAlignment="1">
      <alignment horizontal="center"/>
    </xf>
    <xf numFmtId="0" fontId="19" fillId="0" borderId="0" xfId="0" applyFont="1" applyAlignment="1">
      <alignment horizontal="center"/>
    </xf>
    <xf numFmtId="0" fontId="19" fillId="0" borderId="0" xfId="0" quotePrefix="1" applyFont="1" applyAlignment="1">
      <alignment horizontal="center"/>
    </xf>
    <xf numFmtId="0" fontId="3" fillId="0" borderId="16" xfId="0" applyFont="1" applyBorder="1" applyAlignment="1">
      <alignment horizontal="center"/>
    </xf>
    <xf numFmtId="0" fontId="3" fillId="0" borderId="17" xfId="0" applyFont="1" applyBorder="1" applyAlignment="1">
      <alignment horizontal="center"/>
    </xf>
    <xf numFmtId="0" fontId="3" fillId="0" borderId="18" xfId="0" applyFont="1" applyBorder="1" applyAlignment="1">
      <alignment horizontal="center"/>
    </xf>
    <xf numFmtId="0" fontId="3" fillId="0" borderId="19" xfId="0" applyFont="1" applyBorder="1" applyAlignment="1">
      <alignment horizontal="center"/>
    </xf>
    <xf numFmtId="10" fontId="3" fillId="0" borderId="19" xfId="0" applyNumberFormat="1" applyFont="1" applyBorder="1" applyAlignment="1">
      <alignment horizontal="center"/>
    </xf>
    <xf numFmtId="0" fontId="3" fillId="0" borderId="18" xfId="0" quotePrefix="1" applyFont="1" applyBorder="1" applyAlignment="1">
      <alignment horizontal="center"/>
    </xf>
    <xf numFmtId="0" fontId="3" fillId="0" borderId="20" xfId="0" quotePrefix="1" applyFont="1" applyBorder="1" applyAlignment="1">
      <alignment horizontal="center"/>
    </xf>
    <xf numFmtId="0" fontId="3" fillId="0" borderId="21" xfId="0" applyFont="1" applyBorder="1" applyAlignment="1">
      <alignment horizontal="center"/>
    </xf>
    <xf numFmtId="10" fontId="3" fillId="0" borderId="21" xfId="0" quotePrefix="1" applyNumberFormat="1" applyFont="1" applyBorder="1" applyAlignment="1">
      <alignment horizontal="center"/>
    </xf>
    <xf numFmtId="0" fontId="3" fillId="0" borderId="0" xfId="0" quotePrefix="1" applyFont="1" applyFill="1" applyAlignment="1">
      <alignment horizontal="center"/>
    </xf>
    <xf numFmtId="0" fontId="3" fillId="0" borderId="0" xfId="0" applyFont="1" applyFill="1" applyAlignment="1">
      <alignment horizontal="center"/>
    </xf>
    <xf numFmtId="0" fontId="3" fillId="0" borderId="0" xfId="0" applyFont="1" applyFill="1" applyAlignment="1">
      <alignment horizontal="left"/>
    </xf>
    <xf numFmtId="0" fontId="3" fillId="0" borderId="0" xfId="0" applyFont="1" applyFill="1"/>
    <xf numFmtId="0" fontId="3" fillId="0" borderId="0" xfId="0" quotePrefix="1" applyFont="1" applyFill="1" applyAlignment="1"/>
    <xf numFmtId="0" fontId="3" fillId="0" borderId="0" xfId="0" applyFont="1" applyFill="1" applyAlignment="1"/>
    <xf numFmtId="0" fontId="3" fillId="0" borderId="0" xfId="0" applyFont="1" applyAlignment="1"/>
    <xf numFmtId="0" fontId="13" fillId="0" borderId="0" xfId="0" quotePrefix="1" applyFont="1" applyAlignment="1">
      <alignment horizontal="center"/>
    </xf>
    <xf numFmtId="164" fontId="3" fillId="0" borderId="0" xfId="0" applyNumberFormat="1" applyFont="1" applyAlignment="1">
      <alignment horizontal="center"/>
    </xf>
    <xf numFmtId="0" fontId="20" fillId="0" borderId="0" xfId="0" applyFont="1"/>
    <xf numFmtId="0" fontId="21" fillId="0" borderId="0" xfId="0" applyFont="1"/>
    <xf numFmtId="0" fontId="3" fillId="10" borderId="10" xfId="0" applyFont="1" applyFill="1" applyBorder="1"/>
    <xf numFmtId="0" fontId="0" fillId="10" borderId="22" xfId="0" applyFill="1" applyBorder="1"/>
    <xf numFmtId="164" fontId="3" fillId="0" borderId="0" xfId="1" applyNumberFormat="1" applyFont="1"/>
    <xf numFmtId="164" fontId="0" fillId="0" borderId="0" xfId="1" applyNumberFormat="1" applyFont="1"/>
    <xf numFmtId="164" fontId="3" fillId="10" borderId="12" xfId="1" applyNumberFormat="1" applyFont="1" applyFill="1" applyBorder="1"/>
    <xf numFmtId="0" fontId="22" fillId="0" borderId="0" xfId="0" applyFont="1"/>
    <xf numFmtId="0" fontId="5" fillId="2" borderId="10" xfId="0" applyFont="1" applyFill="1" applyBorder="1" applyAlignment="1">
      <alignment horizontal="center"/>
    </xf>
    <xf numFmtId="0" fontId="3" fillId="2" borderId="10" xfId="0" applyFont="1" applyFill="1" applyBorder="1" applyAlignment="1">
      <alignment horizontal="center" wrapText="1"/>
    </xf>
    <xf numFmtId="0" fontId="11" fillId="3" borderId="22" xfId="0" applyFont="1" applyFill="1" applyBorder="1" applyAlignment="1">
      <alignment horizontal="center" wrapText="1"/>
    </xf>
    <xf numFmtId="0" fontId="2" fillId="6" borderId="11" xfId="0" applyFont="1" applyFill="1" applyBorder="1" applyAlignment="1">
      <alignment horizontal="center" wrapText="1"/>
    </xf>
    <xf numFmtId="164" fontId="2" fillId="0" borderId="0" xfId="0" applyNumberFormat="1" applyFont="1" applyAlignment="1">
      <alignment horizontal="center"/>
    </xf>
    <xf numFmtId="0" fontId="24" fillId="0" borderId="0" xfId="0" applyFont="1"/>
    <xf numFmtId="0" fontId="3" fillId="2" borderId="11" xfId="0" applyFont="1" applyFill="1" applyBorder="1" applyAlignment="1">
      <alignment horizontal="center" wrapText="1"/>
    </xf>
    <xf numFmtId="0" fontId="18" fillId="3" borderId="22" xfId="0" applyFont="1" applyFill="1" applyBorder="1" applyAlignment="1">
      <alignment horizontal="center" wrapText="1"/>
    </xf>
    <xf numFmtId="0" fontId="15" fillId="10" borderId="22" xfId="0" applyFont="1" applyFill="1" applyBorder="1" applyAlignment="1">
      <alignment horizontal="center" wrapText="1"/>
    </xf>
    <xf numFmtId="0" fontId="2" fillId="6" borderId="10" xfId="0" applyFont="1" applyFill="1" applyBorder="1" applyAlignment="1">
      <alignment horizontal="center" wrapText="1"/>
    </xf>
    <xf numFmtId="0" fontId="16" fillId="8" borderId="23" xfId="0" applyFont="1" applyFill="1" applyBorder="1" applyAlignment="1">
      <alignment horizontal="center" wrapText="1"/>
    </xf>
    <xf numFmtId="0" fontId="16" fillId="9" borderId="23" xfId="0" applyFont="1" applyFill="1" applyBorder="1" applyAlignment="1">
      <alignment horizontal="center" wrapText="1"/>
    </xf>
    <xf numFmtId="0" fontId="16" fillId="11" borderId="23" xfId="0" applyFont="1" applyFill="1" applyBorder="1" applyAlignment="1">
      <alignment horizontal="center" wrapText="1"/>
    </xf>
    <xf numFmtId="0" fontId="2" fillId="0" borderId="13" xfId="0" applyFont="1" applyBorder="1"/>
    <xf numFmtId="0" fontId="2" fillId="0" borderId="13" xfId="0" applyFont="1" applyBorder="1" applyAlignment="1">
      <alignment horizontal="center"/>
    </xf>
    <xf numFmtId="166" fontId="3" fillId="0" borderId="0" xfId="0" applyNumberFormat="1" applyFont="1" applyFill="1" applyAlignment="1">
      <alignment horizontal="center"/>
    </xf>
    <xf numFmtId="0" fontId="13" fillId="12" borderId="10" xfId="0" quotePrefix="1" applyFont="1" applyFill="1" applyBorder="1" applyAlignment="1">
      <alignment horizontal="center"/>
    </xf>
    <xf numFmtId="0" fontId="3" fillId="12" borderId="22" xfId="0" applyFont="1" applyFill="1" applyBorder="1" applyAlignment="1">
      <alignment horizontal="center"/>
    </xf>
    <xf numFmtId="10" fontId="3" fillId="12" borderId="12" xfId="0" applyNumberFormat="1" applyFont="1" applyFill="1" applyBorder="1" applyAlignment="1">
      <alignment horizontal="center"/>
    </xf>
    <xf numFmtId="0" fontId="9" fillId="0" borderId="0" xfId="0" applyFont="1" applyAlignment="1">
      <alignment vertical="center" wrapText="1"/>
    </xf>
    <xf numFmtId="0" fontId="6" fillId="0" borderId="0" xfId="0" applyFont="1" applyAlignment="1"/>
    <xf numFmtId="164" fontId="1" fillId="0" borderId="0" xfId="1" applyNumberFormat="1"/>
    <xf numFmtId="9" fontId="27" fillId="0" borderId="0" xfId="0" applyNumberFormat="1" applyFont="1" applyAlignment="1">
      <alignment horizontal="center"/>
    </xf>
    <xf numFmtId="0" fontId="27" fillId="0" borderId="0" xfId="0" applyFont="1" applyAlignment="1">
      <alignment horizontal="center"/>
    </xf>
    <xf numFmtId="164" fontId="2" fillId="4" borderId="8" xfId="0" applyNumberFormat="1" applyFont="1" applyFill="1" applyBorder="1" applyAlignment="1">
      <alignment horizontal="center"/>
    </xf>
    <xf numFmtId="164" fontId="11" fillId="3" borderId="24" xfId="0" applyNumberFormat="1" applyFont="1" applyFill="1" applyBorder="1" applyAlignment="1">
      <alignment horizontal="center"/>
    </xf>
    <xf numFmtId="164" fontId="10" fillId="5" borderId="7" xfId="0" applyNumberFormat="1" applyFont="1" applyFill="1" applyBorder="1" applyAlignment="1">
      <alignment horizontal="center"/>
    </xf>
    <xf numFmtId="164" fontId="2" fillId="4" borderId="5" xfId="0" applyNumberFormat="1" applyFont="1" applyFill="1" applyBorder="1" applyAlignment="1">
      <alignment horizontal="center"/>
    </xf>
    <xf numFmtId="164" fontId="11" fillId="3" borderId="25" xfId="0" applyNumberFormat="1" applyFont="1" applyFill="1" applyBorder="1" applyAlignment="1">
      <alignment horizontal="center"/>
    </xf>
    <xf numFmtId="164" fontId="10" fillId="5" borderId="4" xfId="0" applyNumberFormat="1" applyFont="1" applyFill="1" applyBorder="1" applyAlignment="1">
      <alignment horizontal="center"/>
    </xf>
    <xf numFmtId="0" fontId="28" fillId="10" borderId="12" xfId="0" applyFont="1" applyFill="1" applyBorder="1" applyAlignment="1">
      <alignment horizontal="center" wrapText="1"/>
    </xf>
    <xf numFmtId="10" fontId="28" fillId="10" borderId="24" xfId="0" applyNumberFormat="1" applyFont="1" applyFill="1" applyBorder="1" applyAlignment="1">
      <alignment horizontal="center"/>
    </xf>
    <xf numFmtId="10" fontId="28" fillId="10" borderId="25" xfId="0" applyNumberFormat="1" applyFont="1" applyFill="1" applyBorder="1" applyAlignment="1">
      <alignment horizontal="center"/>
    </xf>
    <xf numFmtId="0" fontId="8" fillId="7" borderId="11" xfId="0" applyFont="1" applyFill="1" applyBorder="1" applyAlignment="1">
      <alignment horizontal="center" wrapText="1"/>
    </xf>
    <xf numFmtId="10" fontId="8" fillId="7" borderId="7" xfId="0" applyNumberFormat="1" applyFont="1" applyFill="1" applyBorder="1" applyAlignment="1">
      <alignment horizontal="center"/>
    </xf>
    <xf numFmtId="10" fontId="8" fillId="7" borderId="4" xfId="0" applyNumberFormat="1" applyFont="1" applyFill="1" applyBorder="1" applyAlignment="1">
      <alignment horizontal="center"/>
    </xf>
    <xf numFmtId="0" fontId="28" fillId="7" borderId="11" xfId="0" applyFont="1" applyFill="1" applyBorder="1" applyAlignment="1">
      <alignment horizontal="center" wrapText="1"/>
    </xf>
    <xf numFmtId="10" fontId="28" fillId="7" borderId="7" xfId="0" applyNumberFormat="1" applyFont="1" applyFill="1" applyBorder="1" applyAlignment="1">
      <alignment horizontal="center"/>
    </xf>
    <xf numFmtId="10" fontId="28" fillId="7" borderId="4" xfId="0" applyNumberFormat="1" applyFont="1" applyFill="1" applyBorder="1" applyAlignment="1">
      <alignment horizontal="center"/>
    </xf>
    <xf numFmtId="10" fontId="3" fillId="10" borderId="12" xfId="1" quotePrefix="1" applyNumberFormat="1" applyFont="1" applyFill="1" applyBorder="1"/>
    <xf numFmtId="10" fontId="3" fillId="10" borderId="11" xfId="1" quotePrefix="1" applyNumberFormat="1" applyFont="1" applyFill="1" applyBorder="1"/>
    <xf numFmtId="0" fontId="0" fillId="10" borderId="12" xfId="0" applyFill="1" applyBorder="1"/>
    <xf numFmtId="0" fontId="9" fillId="0" borderId="0" xfId="0" applyFont="1" applyAlignment="1">
      <alignment horizontal="left" vertical="center" wrapText="1"/>
    </xf>
    <xf numFmtId="14" fontId="27" fillId="0" borderId="0" xfId="0" quotePrefix="1" applyNumberFormat="1" applyFont="1" applyFill="1" applyAlignment="1">
      <alignment horizontal="center"/>
    </xf>
    <xf numFmtId="0" fontId="3" fillId="0" borderId="0" xfId="0" applyFont="1" applyFill="1" applyBorder="1" applyAlignment="1">
      <alignment horizontal="center"/>
    </xf>
    <xf numFmtId="10" fontId="15" fillId="0" borderId="0" xfId="0" applyNumberFormat="1" applyFont="1" applyFill="1" applyBorder="1" applyAlignment="1">
      <alignment horizontal="center"/>
    </xf>
    <xf numFmtId="10" fontId="11" fillId="0" borderId="0" xfId="0" applyNumberFormat="1" applyFont="1" applyFill="1" applyBorder="1" applyAlignment="1">
      <alignment horizontal="center"/>
    </xf>
    <xf numFmtId="10" fontId="2" fillId="0" borderId="0" xfId="1" applyNumberFormat="1" applyFont="1" applyFill="1" applyBorder="1" applyAlignment="1">
      <alignment horizontal="center"/>
    </xf>
    <xf numFmtId="10" fontId="28" fillId="0" borderId="0" xfId="0" applyNumberFormat="1" applyFont="1" applyFill="1" applyBorder="1" applyAlignment="1">
      <alignment horizontal="center"/>
    </xf>
    <xf numFmtId="10" fontId="16" fillId="0" borderId="0" xfId="0" applyNumberFormat="1" applyFont="1" applyFill="1" applyBorder="1" applyAlignment="1">
      <alignment horizontal="center"/>
    </xf>
    <xf numFmtId="10" fontId="18" fillId="0" borderId="0" xfId="1" applyNumberFormat="1" applyFont="1" applyFill="1" applyBorder="1" applyAlignment="1">
      <alignment horizontal="center"/>
    </xf>
    <xf numFmtId="10" fontId="15" fillId="0" borderId="0" xfId="1" applyNumberFormat="1" applyFont="1" applyFill="1" applyBorder="1" applyAlignment="1">
      <alignment horizontal="center"/>
    </xf>
    <xf numFmtId="10" fontId="16" fillId="0" borderId="0" xfId="1" applyNumberFormat="1" applyFont="1" applyFill="1" applyBorder="1" applyAlignment="1">
      <alignment horizontal="center"/>
    </xf>
    <xf numFmtId="0" fontId="9" fillId="0" borderId="0" xfId="0" applyFont="1" applyAlignment="1">
      <alignment horizontal="left" vertical="center" wrapText="1"/>
    </xf>
    <xf numFmtId="22" fontId="5" fillId="0" borderId="0" xfId="0" applyNumberFormat="1" applyFont="1" applyAlignment="1">
      <alignment horizontal="center"/>
    </xf>
    <xf numFmtId="0" fontId="6" fillId="0" borderId="0" xfId="0" applyFont="1" applyAlignment="1">
      <alignment horizontal="center"/>
    </xf>
    <xf numFmtId="0" fontId="25" fillId="0" borderId="0" xfId="0" applyFont="1" applyAlignment="1">
      <alignment horizontal="left" vertical="center" wrapText="1"/>
    </xf>
    <xf numFmtId="0" fontId="2" fillId="0" borderId="13" xfId="0" applyFont="1" applyBorder="1" applyAlignment="1">
      <alignment horizontal="left"/>
    </xf>
    <xf numFmtId="0" fontId="3" fillId="0" borderId="0" xfId="0" applyFont="1" applyAlignment="1">
      <alignment horizontal="left" vertical="center" wrapText="1"/>
    </xf>
    <xf numFmtId="0" fontId="3" fillId="0" borderId="0" xfId="0" applyFont="1" applyAlignment="1">
      <alignment horizontal="left" wrapText="1"/>
    </xf>
    <xf numFmtId="0" fontId="29" fillId="0" borderId="0" xfId="0" applyFont="1" applyAlignment="1">
      <alignment horizontal="left" wrapText="1"/>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en-US"/>
              <a:t>When Inflation Is Expected To Increase</a:t>
            </a:r>
          </a:p>
        </c:rich>
      </c:tx>
      <c:layout>
        <c:manualLayout>
          <c:xMode val="edge"/>
          <c:yMode val="edge"/>
          <c:x val="0.2957540263543193"/>
          <c:y val="3.4883720930232558E-2"/>
        </c:manualLayout>
      </c:layout>
      <c:overlay val="0"/>
      <c:spPr>
        <a:noFill/>
        <a:ln w="25400">
          <a:noFill/>
        </a:ln>
      </c:spPr>
    </c:title>
    <c:autoTitleDeleted val="0"/>
    <c:plotArea>
      <c:layout>
        <c:manualLayout>
          <c:layoutTarget val="inner"/>
          <c:xMode val="edge"/>
          <c:yMode val="edge"/>
          <c:x val="0.11420204978038104"/>
          <c:y val="0.25"/>
          <c:w val="0.67935578330893165"/>
          <c:h val="0.60174418604651392"/>
        </c:manualLayout>
      </c:layout>
      <c:lineChart>
        <c:grouping val="stacked"/>
        <c:varyColors val="0"/>
        <c:ser>
          <c:idx val="1"/>
          <c:order val="0"/>
          <c:spPr>
            <a:ln w="25400">
              <a:solidFill>
                <a:srgbClr val="FF0000"/>
              </a:solidFill>
              <a:prstDash val="sysDash"/>
            </a:ln>
          </c:spPr>
          <c:marker>
            <c:symbol val="none"/>
          </c:marker>
          <c:val>
            <c:numRef>
              <c:f>'06 Chapter model'!$B$92:$B$121</c:f>
              <c:numCache>
                <c:formatCode>0.00%</c:formatCode>
                <c:ptCount val="30"/>
                <c:pt idx="0">
                  <c:v>2.5000000000000001E-2</c:v>
                </c:pt>
                <c:pt idx="1">
                  <c:v>2.5000000000000001E-2</c:v>
                </c:pt>
                <c:pt idx="2">
                  <c:v>2.5000000000000001E-2</c:v>
                </c:pt>
                <c:pt idx="3">
                  <c:v>2.5000000000000001E-2</c:v>
                </c:pt>
                <c:pt idx="4">
                  <c:v>2.5000000000000001E-2</c:v>
                </c:pt>
                <c:pt idx="5">
                  <c:v>2.5000000000000001E-2</c:v>
                </c:pt>
                <c:pt idx="6">
                  <c:v>2.5000000000000001E-2</c:v>
                </c:pt>
                <c:pt idx="7">
                  <c:v>2.5000000000000001E-2</c:v>
                </c:pt>
                <c:pt idx="8">
                  <c:v>2.5000000000000001E-2</c:v>
                </c:pt>
                <c:pt idx="9">
                  <c:v>2.5000000000000001E-2</c:v>
                </c:pt>
                <c:pt idx="10">
                  <c:v>2.5000000000000001E-2</c:v>
                </c:pt>
                <c:pt idx="11">
                  <c:v>2.5000000000000001E-2</c:v>
                </c:pt>
                <c:pt idx="12">
                  <c:v>2.5000000000000001E-2</c:v>
                </c:pt>
                <c:pt idx="13">
                  <c:v>2.5000000000000001E-2</c:v>
                </c:pt>
                <c:pt idx="14">
                  <c:v>2.5000000000000001E-2</c:v>
                </c:pt>
                <c:pt idx="15">
                  <c:v>2.5000000000000001E-2</c:v>
                </c:pt>
                <c:pt idx="16">
                  <c:v>2.5000000000000001E-2</c:v>
                </c:pt>
                <c:pt idx="17">
                  <c:v>2.5000000000000001E-2</c:v>
                </c:pt>
                <c:pt idx="18">
                  <c:v>2.5000000000000001E-2</c:v>
                </c:pt>
                <c:pt idx="19">
                  <c:v>2.5000000000000001E-2</c:v>
                </c:pt>
                <c:pt idx="20">
                  <c:v>2.5000000000000001E-2</c:v>
                </c:pt>
                <c:pt idx="21">
                  <c:v>2.5000000000000001E-2</c:v>
                </c:pt>
                <c:pt idx="22">
                  <c:v>2.5000000000000001E-2</c:v>
                </c:pt>
                <c:pt idx="23">
                  <c:v>2.5000000000000001E-2</c:v>
                </c:pt>
                <c:pt idx="24">
                  <c:v>2.5000000000000001E-2</c:v>
                </c:pt>
                <c:pt idx="25">
                  <c:v>2.5000000000000001E-2</c:v>
                </c:pt>
                <c:pt idx="26">
                  <c:v>2.5000000000000001E-2</c:v>
                </c:pt>
                <c:pt idx="27">
                  <c:v>2.5000000000000001E-2</c:v>
                </c:pt>
                <c:pt idx="28">
                  <c:v>2.5000000000000001E-2</c:v>
                </c:pt>
                <c:pt idx="29">
                  <c:v>2.5000000000000001E-2</c:v>
                </c:pt>
              </c:numCache>
            </c:numRef>
          </c:val>
          <c:smooth val="0"/>
          <c:extLst>
            <c:ext xmlns:c16="http://schemas.microsoft.com/office/drawing/2014/chart" uri="{C3380CC4-5D6E-409C-BE32-E72D297353CC}">
              <c16:uniqueId val="{00000000-A04C-4363-A517-1EF021B5A114}"/>
            </c:ext>
          </c:extLst>
        </c:ser>
        <c:ser>
          <c:idx val="2"/>
          <c:order val="1"/>
          <c:spPr>
            <a:ln w="25400">
              <a:solidFill>
                <a:srgbClr val="008000"/>
              </a:solidFill>
              <a:prstDash val="sysDash"/>
            </a:ln>
          </c:spPr>
          <c:marker>
            <c:symbol val="none"/>
          </c:marker>
          <c:val>
            <c:numRef>
              <c:f>'06 Chapter model'!$C$92:$C$121</c:f>
              <c:numCache>
                <c:formatCode>0.00%</c:formatCode>
                <c:ptCount val="30"/>
                <c:pt idx="0">
                  <c:v>0.03</c:v>
                </c:pt>
                <c:pt idx="1">
                  <c:v>3.1E-2</c:v>
                </c:pt>
                <c:pt idx="2">
                  <c:v>3.2000000000000001E-2</c:v>
                </c:pt>
                <c:pt idx="3">
                  <c:v>3.2500000000000001E-2</c:v>
                </c:pt>
                <c:pt idx="4">
                  <c:v>3.3999999999999996E-2</c:v>
                </c:pt>
                <c:pt idx="5">
                  <c:v>3.4999999999999996E-2</c:v>
                </c:pt>
                <c:pt idx="6">
                  <c:v>3.5714285714285712E-2</c:v>
                </c:pt>
                <c:pt idx="7">
                  <c:v>3.7499999999999999E-2</c:v>
                </c:pt>
                <c:pt idx="8">
                  <c:v>3.888888888888889E-2</c:v>
                </c:pt>
                <c:pt idx="9">
                  <c:v>0.04</c:v>
                </c:pt>
                <c:pt idx="10">
                  <c:v>4.0909090909090909E-2</c:v>
                </c:pt>
                <c:pt idx="11">
                  <c:v>4.1666666666666664E-2</c:v>
                </c:pt>
                <c:pt idx="12">
                  <c:v>4.230769230769231E-2</c:v>
                </c:pt>
                <c:pt idx="13">
                  <c:v>4.2857142857142864E-2</c:v>
                </c:pt>
                <c:pt idx="14">
                  <c:v>4.3333333333333335E-2</c:v>
                </c:pt>
                <c:pt idx="15">
                  <c:v>4.3749999999999997E-2</c:v>
                </c:pt>
                <c:pt idx="16">
                  <c:v>4.4117647058823532E-2</c:v>
                </c:pt>
                <c:pt idx="17">
                  <c:v>4.4444444444444446E-2</c:v>
                </c:pt>
                <c:pt idx="18">
                  <c:v>4.4736842105263165E-2</c:v>
                </c:pt>
                <c:pt idx="19">
                  <c:v>4.4999999999999998E-2</c:v>
                </c:pt>
                <c:pt idx="20">
                  <c:v>4.5238095238095244E-2</c:v>
                </c:pt>
                <c:pt idx="21">
                  <c:v>4.5454545454545456E-2</c:v>
                </c:pt>
                <c:pt idx="22">
                  <c:v>4.5652173913043478E-2</c:v>
                </c:pt>
                <c:pt idx="23">
                  <c:v>4.5833333333333337E-2</c:v>
                </c:pt>
                <c:pt idx="24">
                  <c:v>4.5999999999999999E-2</c:v>
                </c:pt>
                <c:pt idx="25">
                  <c:v>4.6153846153846163E-2</c:v>
                </c:pt>
                <c:pt idx="26">
                  <c:v>4.6296296296296294E-2</c:v>
                </c:pt>
                <c:pt idx="27">
                  <c:v>4.642857142857143E-2</c:v>
                </c:pt>
                <c:pt idx="28">
                  <c:v>4.6551724137931037E-2</c:v>
                </c:pt>
                <c:pt idx="29">
                  <c:v>4.6666666666666669E-2</c:v>
                </c:pt>
              </c:numCache>
            </c:numRef>
          </c:val>
          <c:smooth val="0"/>
          <c:extLst>
            <c:ext xmlns:c16="http://schemas.microsoft.com/office/drawing/2014/chart" uri="{C3380CC4-5D6E-409C-BE32-E72D297353CC}">
              <c16:uniqueId val="{00000001-A04C-4363-A517-1EF021B5A114}"/>
            </c:ext>
          </c:extLst>
        </c:ser>
        <c:ser>
          <c:idx val="3"/>
          <c:order val="2"/>
          <c:spPr>
            <a:ln w="38100">
              <a:solidFill>
                <a:srgbClr val="0000FF"/>
              </a:solidFill>
              <a:prstDash val="solid"/>
            </a:ln>
          </c:spPr>
          <c:marker>
            <c:symbol val="none"/>
          </c:marker>
          <c:val>
            <c:numRef>
              <c:f>'06 Chapter model'!$D$92:$D$121</c:f>
              <c:numCache>
                <c:formatCode>0.00%</c:formatCode>
                <c:ptCount val="30"/>
                <c:pt idx="0">
                  <c:v>0</c:v>
                </c:pt>
                <c:pt idx="1">
                  <c:v>7.0710678118654762E-4</c:v>
                </c:pt>
                <c:pt idx="2">
                  <c:v>1.1547005383792516E-3</c:v>
                </c:pt>
                <c:pt idx="3">
                  <c:v>1.5E-3</c:v>
                </c:pt>
                <c:pt idx="4">
                  <c:v>1.7888543819998318E-3</c:v>
                </c:pt>
                <c:pt idx="5">
                  <c:v>2.0412414523193153E-3</c:v>
                </c:pt>
                <c:pt idx="6">
                  <c:v>2.2677868380553633E-3</c:v>
                </c:pt>
                <c:pt idx="7">
                  <c:v>2.4748737341529171E-3</c:v>
                </c:pt>
                <c:pt idx="8">
                  <c:v>2.6666666666666666E-3</c:v>
                </c:pt>
                <c:pt idx="9">
                  <c:v>2.8460498941515417E-3</c:v>
                </c:pt>
                <c:pt idx="10">
                  <c:v>3.0151134457776368E-3</c:v>
                </c:pt>
                <c:pt idx="11">
                  <c:v>3.1754264805429417E-3</c:v>
                </c:pt>
                <c:pt idx="12">
                  <c:v>3.3282011773513747E-3</c:v>
                </c:pt>
                <c:pt idx="13">
                  <c:v>3.4743961448615176E-3</c:v>
                </c:pt>
                <c:pt idx="14">
                  <c:v>3.6147844564602561E-3</c:v>
                </c:pt>
                <c:pt idx="15">
                  <c:v>3.7499999999999999E-3</c:v>
                </c:pt>
                <c:pt idx="16">
                  <c:v>3.8805700005813278E-3</c:v>
                </c:pt>
                <c:pt idx="17">
                  <c:v>4.0069384267237699E-3</c:v>
                </c:pt>
                <c:pt idx="18">
                  <c:v>4.1294832096701118E-3</c:v>
                </c:pt>
                <c:pt idx="19">
                  <c:v>4.2485291572496005E-3</c:v>
                </c:pt>
                <c:pt idx="20">
                  <c:v>4.3643578047198482E-3</c:v>
                </c:pt>
                <c:pt idx="21">
                  <c:v>4.4772150434678193E-3</c:v>
                </c:pt>
                <c:pt idx="22">
                  <c:v>4.5873171092556458E-3</c:v>
                </c:pt>
                <c:pt idx="23">
                  <c:v>4.6948553403344251E-3</c:v>
                </c:pt>
                <c:pt idx="24">
                  <c:v>4.8000000000000004E-3</c:v>
                </c:pt>
                <c:pt idx="25">
                  <c:v>4.9029033784546011E-3</c:v>
                </c:pt>
                <c:pt idx="26">
                  <c:v>5.0037023329767578E-3</c:v>
                </c:pt>
                <c:pt idx="27">
                  <c:v>5.102520385624568E-3</c:v>
                </c:pt>
                <c:pt idx="28">
                  <c:v>5.1994694689574527E-3</c:v>
                </c:pt>
                <c:pt idx="29">
                  <c:v>5.2946513892166052E-3</c:v>
                </c:pt>
              </c:numCache>
            </c:numRef>
          </c:val>
          <c:smooth val="0"/>
          <c:extLst>
            <c:ext xmlns:c16="http://schemas.microsoft.com/office/drawing/2014/chart" uri="{C3380CC4-5D6E-409C-BE32-E72D297353CC}">
              <c16:uniqueId val="{00000002-A04C-4363-A517-1EF021B5A114}"/>
            </c:ext>
          </c:extLst>
        </c:ser>
        <c:dLbls>
          <c:showLegendKey val="0"/>
          <c:showVal val="0"/>
          <c:showCatName val="0"/>
          <c:showSerName val="0"/>
          <c:showPercent val="0"/>
          <c:showBubbleSize val="0"/>
        </c:dLbls>
        <c:smooth val="0"/>
        <c:axId val="236203864"/>
        <c:axId val="236202296"/>
      </c:lineChart>
      <c:catAx>
        <c:axId val="236203864"/>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en-US"/>
                  <a:t>Years to Maturity</a:t>
                </a:r>
              </a:p>
            </c:rich>
          </c:tx>
          <c:layout>
            <c:manualLayout>
              <c:xMode val="edge"/>
              <c:yMode val="edge"/>
              <c:x val="0.38213762811127377"/>
              <c:y val="0.91279069767442256"/>
            </c:manualLayout>
          </c:layout>
          <c:overlay val="0"/>
          <c:spPr>
            <a:noFill/>
            <a:ln w="25400">
              <a:noFill/>
            </a:ln>
          </c:spPr>
        </c:title>
        <c:majorTickMark val="out"/>
        <c:minorTickMark val="none"/>
        <c:tickLblPos val="none"/>
        <c:spPr>
          <a:ln w="3175">
            <a:solidFill>
              <a:srgbClr val="000000"/>
            </a:solidFill>
            <a:prstDash val="solid"/>
          </a:ln>
        </c:spPr>
        <c:crossAx val="236202296"/>
        <c:crosses val="autoZero"/>
        <c:auto val="1"/>
        <c:lblAlgn val="ctr"/>
        <c:lblOffset val="100"/>
        <c:tickLblSkip val="10"/>
        <c:tickMarkSkip val="10"/>
        <c:noMultiLvlLbl val="0"/>
      </c:catAx>
      <c:valAx>
        <c:axId val="236202296"/>
        <c:scaling>
          <c:orientation val="minMax"/>
          <c:max val="8.0000000000000043E-2"/>
        </c:scaling>
        <c:delete val="0"/>
        <c:axPos val="l"/>
        <c:title>
          <c:tx>
            <c:rich>
              <a:bodyPr rot="0" vert="horz"/>
              <a:lstStyle/>
              <a:p>
                <a:pPr algn="ctr">
                  <a:defRPr sz="800" b="0" i="0" u="none" strike="noStrike" baseline="0">
                    <a:solidFill>
                      <a:srgbClr val="000000"/>
                    </a:solidFill>
                    <a:latin typeface="Arial"/>
                    <a:ea typeface="Arial"/>
                    <a:cs typeface="Arial"/>
                  </a:defRPr>
                </a:pPr>
                <a:r>
                  <a:rPr lang="en-US"/>
                  <a:t>Interest Rate
(%)</a:t>
                </a:r>
              </a:p>
            </c:rich>
          </c:tx>
          <c:layout>
            <c:manualLayout>
              <c:xMode val="edge"/>
              <c:yMode val="edge"/>
              <c:x val="7.320644216691069E-2"/>
              <c:y val="0.1308139534883722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236203864"/>
        <c:crosses val="autoZero"/>
        <c:crossBetween val="midCat"/>
      </c:valAx>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800" b="0" i="0" u="none" strike="noStrike" baseline="0">
          <a:solidFill>
            <a:srgbClr val="000000"/>
          </a:solidFill>
          <a:latin typeface="Arial"/>
          <a:ea typeface="Arial"/>
          <a:cs typeface="Arial"/>
        </a:defRPr>
      </a:pPr>
      <a:endParaRPr lang="en-US"/>
    </a:p>
  </c:txPr>
  <c:printSettings>
    <c:headerFooter alignWithMargins="0"/>
    <c:pageMargins b="1" l="0.75000000000000189" r="0.75000000000000189" t="1" header="0.5" footer="0.5"/>
    <c:pageSetup orientation="landscape" horizontalDpi="-4"/>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45036294539829"/>
          <c:y val="0.2882357080590936"/>
          <c:w val="0.81403001219509574"/>
          <c:h val="0.47058891111688927"/>
        </c:manualLayout>
      </c:layout>
      <c:scatterChart>
        <c:scatterStyle val="smoothMarker"/>
        <c:varyColors val="0"/>
        <c:ser>
          <c:idx val="0"/>
          <c:order val="0"/>
          <c:tx>
            <c:v>Mar-80</c:v>
          </c:tx>
          <c:spPr>
            <a:ln w="25400">
              <a:solidFill>
                <a:srgbClr val="0000FF"/>
              </a:solidFill>
              <a:prstDash val="solid"/>
            </a:ln>
          </c:spPr>
          <c:marker>
            <c:symbol val="circle"/>
            <c:size val="4"/>
            <c:spPr>
              <a:solidFill>
                <a:srgbClr val="0000FF"/>
              </a:solidFill>
              <a:ln>
                <a:solidFill>
                  <a:srgbClr val="0000FF"/>
                </a:solidFill>
                <a:prstDash val="solid"/>
              </a:ln>
            </c:spPr>
          </c:marker>
          <c:xVal>
            <c:numRef>
              <c:f>'06 Chapter model'!$B$28:$B$31</c:f>
              <c:numCache>
                <c:formatCode>General</c:formatCode>
                <c:ptCount val="4"/>
                <c:pt idx="0">
                  <c:v>1</c:v>
                </c:pt>
                <c:pt idx="1">
                  <c:v>5</c:v>
                </c:pt>
                <c:pt idx="2">
                  <c:v>10</c:v>
                </c:pt>
                <c:pt idx="3">
                  <c:v>30</c:v>
                </c:pt>
              </c:numCache>
            </c:numRef>
          </c:xVal>
          <c:yVal>
            <c:numRef>
              <c:f>'06 Chapter model'!$C$28:$C$31</c:f>
              <c:numCache>
                <c:formatCode>0.0%</c:formatCode>
                <c:ptCount val="4"/>
                <c:pt idx="0">
                  <c:v>0.14000000000000001</c:v>
                </c:pt>
                <c:pt idx="1">
                  <c:v>0.13500000000000001</c:v>
                </c:pt>
                <c:pt idx="2">
                  <c:v>0.128</c:v>
                </c:pt>
                <c:pt idx="3">
                  <c:v>0.123</c:v>
                </c:pt>
              </c:numCache>
            </c:numRef>
          </c:yVal>
          <c:smooth val="1"/>
          <c:extLst>
            <c:ext xmlns:c16="http://schemas.microsoft.com/office/drawing/2014/chart" uri="{C3380CC4-5D6E-409C-BE32-E72D297353CC}">
              <c16:uniqueId val="{00000000-2727-4EBD-9064-E587AB86D081}"/>
            </c:ext>
          </c:extLst>
        </c:ser>
        <c:ser>
          <c:idx val="1"/>
          <c:order val="1"/>
          <c:tx>
            <c:v>Aug-99</c:v>
          </c:tx>
          <c:spPr>
            <a:ln w="25400">
              <a:solidFill>
                <a:srgbClr val="800080"/>
              </a:solidFill>
              <a:prstDash val="solid"/>
            </a:ln>
          </c:spPr>
          <c:marker>
            <c:symbol val="circle"/>
            <c:size val="4"/>
            <c:spPr>
              <a:solidFill>
                <a:srgbClr val="800080"/>
              </a:solidFill>
              <a:ln>
                <a:solidFill>
                  <a:srgbClr val="800080"/>
                </a:solidFill>
                <a:prstDash val="solid"/>
              </a:ln>
            </c:spPr>
          </c:marker>
          <c:xVal>
            <c:numRef>
              <c:f>'06 Chapter model'!$B$28:$B$31</c:f>
              <c:numCache>
                <c:formatCode>General</c:formatCode>
                <c:ptCount val="4"/>
                <c:pt idx="0">
                  <c:v>1</c:v>
                </c:pt>
                <c:pt idx="1">
                  <c:v>5</c:v>
                </c:pt>
                <c:pt idx="2">
                  <c:v>10</c:v>
                </c:pt>
                <c:pt idx="3">
                  <c:v>30</c:v>
                </c:pt>
              </c:numCache>
            </c:numRef>
          </c:xVal>
          <c:yVal>
            <c:numRef>
              <c:f>'06 Chapter model'!$E$28:$E$31</c:f>
              <c:numCache>
                <c:formatCode>0.0%</c:formatCode>
                <c:ptCount val="4"/>
                <c:pt idx="0">
                  <c:v>0.01</c:v>
                </c:pt>
                <c:pt idx="1">
                  <c:v>0.02</c:v>
                </c:pt>
                <c:pt idx="2">
                  <c:v>2.5000000000000001E-2</c:v>
                </c:pt>
                <c:pt idx="3">
                  <c:v>3.1E-2</c:v>
                </c:pt>
              </c:numCache>
            </c:numRef>
          </c:yVal>
          <c:smooth val="1"/>
          <c:extLst>
            <c:ext xmlns:c16="http://schemas.microsoft.com/office/drawing/2014/chart" uri="{C3380CC4-5D6E-409C-BE32-E72D297353CC}">
              <c16:uniqueId val="{00000001-2727-4EBD-9064-E587AB86D081}"/>
            </c:ext>
          </c:extLst>
        </c:ser>
        <c:ser>
          <c:idx val="2"/>
          <c:order val="2"/>
          <c:tx>
            <c:v>Feb-00</c:v>
          </c:tx>
          <c:spPr>
            <a:ln w="25400">
              <a:solidFill>
                <a:srgbClr val="008000"/>
              </a:solidFill>
              <a:prstDash val="solid"/>
            </a:ln>
          </c:spPr>
          <c:marker>
            <c:symbol val="circle"/>
            <c:size val="4"/>
            <c:spPr>
              <a:solidFill>
                <a:srgbClr val="008000"/>
              </a:solidFill>
              <a:ln>
                <a:solidFill>
                  <a:srgbClr val="008000"/>
                </a:solidFill>
                <a:prstDash val="solid"/>
              </a:ln>
            </c:spPr>
          </c:marker>
          <c:xVal>
            <c:numRef>
              <c:f>'06 Chapter model'!$B$28:$B$31</c:f>
              <c:numCache>
                <c:formatCode>General</c:formatCode>
                <c:ptCount val="4"/>
                <c:pt idx="0">
                  <c:v>1</c:v>
                </c:pt>
                <c:pt idx="1">
                  <c:v>5</c:v>
                </c:pt>
                <c:pt idx="2">
                  <c:v>10</c:v>
                </c:pt>
                <c:pt idx="3">
                  <c:v>30</c:v>
                </c:pt>
              </c:numCache>
            </c:numRef>
          </c:xVal>
          <c:yVal>
            <c:numRef>
              <c:f>'06 Chapter model'!$D$28:$D$31</c:f>
              <c:numCache>
                <c:formatCode>0.0%</c:formatCode>
                <c:ptCount val="4"/>
                <c:pt idx="0">
                  <c:v>6.1899999999999997E-2</c:v>
                </c:pt>
                <c:pt idx="1">
                  <c:v>6.7400000000000002E-2</c:v>
                </c:pt>
                <c:pt idx="2">
                  <c:v>6.6799999999999998E-2</c:v>
                </c:pt>
                <c:pt idx="3">
                  <c:v>6.3100000000000003E-2</c:v>
                </c:pt>
              </c:numCache>
            </c:numRef>
          </c:yVal>
          <c:smooth val="1"/>
          <c:extLst>
            <c:ext xmlns:c16="http://schemas.microsoft.com/office/drawing/2014/chart" uri="{C3380CC4-5D6E-409C-BE32-E72D297353CC}">
              <c16:uniqueId val="{00000002-2727-4EBD-9064-E587AB86D081}"/>
            </c:ext>
          </c:extLst>
        </c:ser>
        <c:dLbls>
          <c:showLegendKey val="0"/>
          <c:showVal val="0"/>
          <c:showCatName val="0"/>
          <c:showSerName val="0"/>
          <c:showPercent val="0"/>
          <c:showBubbleSize val="0"/>
        </c:dLbls>
        <c:axId val="236200336"/>
        <c:axId val="236201512"/>
      </c:scatterChart>
      <c:valAx>
        <c:axId val="236200336"/>
        <c:scaling>
          <c:orientation val="minMax"/>
          <c:max val="30"/>
        </c:scaling>
        <c:delete val="0"/>
        <c:axPos val="b"/>
        <c:title>
          <c:tx>
            <c:rich>
              <a:bodyPr/>
              <a:lstStyle/>
              <a:p>
                <a:pPr>
                  <a:defRPr sz="850" b="0" i="0" u="none" strike="noStrike" baseline="0">
                    <a:solidFill>
                      <a:srgbClr val="000000"/>
                    </a:solidFill>
                    <a:latin typeface="Arial"/>
                    <a:ea typeface="Arial"/>
                    <a:cs typeface="Arial"/>
                  </a:defRPr>
                </a:pPr>
                <a:r>
                  <a:rPr lang="en-US"/>
                  <a:t>Years to Maturity</a:t>
                </a:r>
              </a:p>
            </c:rich>
          </c:tx>
          <c:layout>
            <c:manualLayout>
              <c:xMode val="edge"/>
              <c:yMode val="edge"/>
              <c:x val="0.79445419241028803"/>
              <c:y val="0.8235306469044310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6201512"/>
        <c:crosses val="autoZero"/>
        <c:crossBetween val="midCat"/>
      </c:valAx>
      <c:valAx>
        <c:axId val="236201512"/>
        <c:scaling>
          <c:orientation val="minMax"/>
          <c:max val="0.16"/>
        </c:scaling>
        <c:delete val="0"/>
        <c:axPos val="l"/>
        <c:title>
          <c:tx>
            <c:rich>
              <a:bodyPr rot="0" vert="horz"/>
              <a:lstStyle/>
              <a:p>
                <a:pPr algn="ctr">
                  <a:defRPr sz="850" b="0" i="0" u="none" strike="noStrike" baseline="0">
                    <a:solidFill>
                      <a:srgbClr val="000000"/>
                    </a:solidFill>
                    <a:latin typeface="Arial"/>
                    <a:ea typeface="Arial"/>
                    <a:cs typeface="Arial"/>
                  </a:defRPr>
                </a:pPr>
                <a:r>
                  <a:rPr lang="en-US"/>
                  <a:t>Interest Rate
(%)</a:t>
                </a:r>
              </a:p>
            </c:rich>
          </c:tx>
          <c:layout>
            <c:manualLayout>
              <c:xMode val="edge"/>
              <c:yMode val="edge"/>
              <c:x val="4.5676998368678626E-2"/>
              <c:y val="0.16470619113787324"/>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6200336"/>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625" b="0" i="0" u="none" strike="noStrike" baseline="0">
          <a:solidFill>
            <a:srgbClr val="000000"/>
          </a:solidFill>
          <a:latin typeface="Arial"/>
          <a:ea typeface="Arial"/>
          <a:cs typeface="Arial"/>
        </a:defRPr>
      </a:pPr>
      <a:endParaRPr lang="en-US"/>
    </a:p>
  </c:txPr>
  <c:printSettings>
    <c:headerFooter alignWithMargins="0"/>
    <c:pageMargins b="1" l="0.75000000000000189" r="0.75000000000000189" t="1" header="0.5" footer="0.5"/>
    <c:pageSetup orientation="landscape" horizontalDpi="-4"/>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en-US"/>
              <a:t>When Inflation Is Expected To Decrease</a:t>
            </a:r>
          </a:p>
        </c:rich>
      </c:tx>
      <c:layout>
        <c:manualLayout>
          <c:xMode val="edge"/>
          <c:yMode val="edge"/>
          <c:x val="0.29136163982430563"/>
          <c:y val="3.5294117647058851E-2"/>
        </c:manualLayout>
      </c:layout>
      <c:overlay val="0"/>
      <c:spPr>
        <a:noFill/>
        <a:ln w="25400">
          <a:noFill/>
        </a:ln>
      </c:spPr>
    </c:title>
    <c:autoTitleDeleted val="0"/>
    <c:plotArea>
      <c:layout>
        <c:manualLayout>
          <c:layoutTarget val="inner"/>
          <c:xMode val="edge"/>
          <c:yMode val="edge"/>
          <c:x val="0.10541727672035139"/>
          <c:y val="0.25000035903084739"/>
          <c:w val="0.68521229868228406"/>
          <c:h val="0.62058912653539722"/>
        </c:manualLayout>
      </c:layout>
      <c:lineChart>
        <c:grouping val="stacked"/>
        <c:varyColors val="0"/>
        <c:ser>
          <c:idx val="1"/>
          <c:order val="0"/>
          <c:spPr>
            <a:ln w="25400">
              <a:solidFill>
                <a:srgbClr val="FF0000"/>
              </a:solidFill>
              <a:prstDash val="sysDash"/>
            </a:ln>
          </c:spPr>
          <c:marker>
            <c:symbol val="none"/>
          </c:marker>
          <c:cat>
            <c:numRef>
              <c:f>'06 Chapter model'!$A$170:$A$199</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'06 Chapter model'!$B$170:$B$199</c:f>
              <c:numCache>
                <c:formatCode>0.00%</c:formatCode>
                <c:ptCount val="30"/>
                <c:pt idx="0">
                  <c:v>2.5000000000000001E-2</c:v>
                </c:pt>
                <c:pt idx="1">
                  <c:v>2.5000000000000001E-2</c:v>
                </c:pt>
                <c:pt idx="2">
                  <c:v>2.5000000000000001E-2</c:v>
                </c:pt>
                <c:pt idx="3">
                  <c:v>2.5000000000000001E-2</c:v>
                </c:pt>
                <c:pt idx="4">
                  <c:v>2.5000000000000001E-2</c:v>
                </c:pt>
                <c:pt idx="5">
                  <c:v>2.5000000000000001E-2</c:v>
                </c:pt>
                <c:pt idx="6">
                  <c:v>2.5000000000000001E-2</c:v>
                </c:pt>
                <c:pt idx="7">
                  <c:v>2.5000000000000001E-2</c:v>
                </c:pt>
                <c:pt idx="8">
                  <c:v>2.5000000000000001E-2</c:v>
                </c:pt>
                <c:pt idx="9">
                  <c:v>2.5000000000000001E-2</c:v>
                </c:pt>
                <c:pt idx="10">
                  <c:v>2.5000000000000001E-2</c:v>
                </c:pt>
                <c:pt idx="11">
                  <c:v>2.5000000000000001E-2</c:v>
                </c:pt>
                <c:pt idx="12">
                  <c:v>2.5000000000000001E-2</c:v>
                </c:pt>
                <c:pt idx="13">
                  <c:v>2.5000000000000001E-2</c:v>
                </c:pt>
                <c:pt idx="14">
                  <c:v>2.5000000000000001E-2</c:v>
                </c:pt>
                <c:pt idx="15">
                  <c:v>2.5000000000000001E-2</c:v>
                </c:pt>
                <c:pt idx="16">
                  <c:v>2.5000000000000001E-2</c:v>
                </c:pt>
                <c:pt idx="17">
                  <c:v>2.5000000000000001E-2</c:v>
                </c:pt>
                <c:pt idx="18">
                  <c:v>2.5000000000000001E-2</c:v>
                </c:pt>
                <c:pt idx="19">
                  <c:v>2.5000000000000001E-2</c:v>
                </c:pt>
                <c:pt idx="20">
                  <c:v>2.5000000000000001E-2</c:v>
                </c:pt>
                <c:pt idx="21">
                  <c:v>2.5000000000000001E-2</c:v>
                </c:pt>
                <c:pt idx="22">
                  <c:v>2.5000000000000001E-2</c:v>
                </c:pt>
                <c:pt idx="23">
                  <c:v>2.5000000000000001E-2</c:v>
                </c:pt>
                <c:pt idx="24">
                  <c:v>2.5000000000000001E-2</c:v>
                </c:pt>
                <c:pt idx="25">
                  <c:v>2.5000000000000001E-2</c:v>
                </c:pt>
                <c:pt idx="26">
                  <c:v>2.5000000000000001E-2</c:v>
                </c:pt>
                <c:pt idx="27">
                  <c:v>2.5000000000000001E-2</c:v>
                </c:pt>
                <c:pt idx="28">
                  <c:v>2.5000000000000001E-2</c:v>
                </c:pt>
                <c:pt idx="29">
                  <c:v>2.5000000000000001E-2</c:v>
                </c:pt>
              </c:numCache>
            </c:numRef>
          </c:val>
          <c:smooth val="0"/>
          <c:extLst>
            <c:ext xmlns:c16="http://schemas.microsoft.com/office/drawing/2014/chart" uri="{C3380CC4-5D6E-409C-BE32-E72D297353CC}">
              <c16:uniqueId val="{00000000-B209-4C2B-90C9-F182CC294142}"/>
            </c:ext>
          </c:extLst>
        </c:ser>
        <c:ser>
          <c:idx val="2"/>
          <c:order val="1"/>
          <c:spPr>
            <a:ln w="25400">
              <a:solidFill>
                <a:srgbClr val="008000"/>
              </a:solidFill>
              <a:prstDash val="sysDash"/>
            </a:ln>
          </c:spPr>
          <c:marker>
            <c:symbol val="none"/>
          </c:marker>
          <c:cat>
            <c:numRef>
              <c:f>'06 Chapter model'!$A$170:$A$199</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'06 Chapter model'!$C$170:$C$199</c:f>
              <c:numCache>
                <c:formatCode>0.00%</c:formatCode>
                <c:ptCount val="30"/>
                <c:pt idx="0">
                  <c:v>0.05</c:v>
                </c:pt>
                <c:pt idx="1">
                  <c:v>4.9500000000000002E-2</c:v>
                </c:pt>
                <c:pt idx="2">
                  <c:v>4.8500000000000001E-2</c:v>
                </c:pt>
                <c:pt idx="3">
                  <c:v>4.7500000000000007E-2</c:v>
                </c:pt>
                <c:pt idx="4">
                  <c:v>4.6000000000000006E-2</c:v>
                </c:pt>
                <c:pt idx="5">
                  <c:v>4.5000000000000005E-2</c:v>
                </c:pt>
                <c:pt idx="6">
                  <c:v>4.4285714285714296E-2</c:v>
                </c:pt>
                <c:pt idx="7">
                  <c:v>4.250000000000001E-2</c:v>
                </c:pt>
                <c:pt idx="8">
                  <c:v>4.1111111111111119E-2</c:v>
                </c:pt>
                <c:pt idx="9">
                  <c:v>0.04</c:v>
                </c:pt>
                <c:pt idx="10">
                  <c:v>3.9090909090909093E-2</c:v>
                </c:pt>
                <c:pt idx="11">
                  <c:v>3.8333333333333337E-2</c:v>
                </c:pt>
                <c:pt idx="12">
                  <c:v>3.7692307692307699E-2</c:v>
                </c:pt>
                <c:pt idx="13">
                  <c:v>3.7142857142857144E-2</c:v>
                </c:pt>
                <c:pt idx="14">
                  <c:v>3.6666666666666667E-2</c:v>
                </c:pt>
                <c:pt idx="15">
                  <c:v>3.6250000000000004E-2</c:v>
                </c:pt>
                <c:pt idx="16">
                  <c:v>3.5882352941176476E-2</c:v>
                </c:pt>
                <c:pt idx="17">
                  <c:v>3.5555555555555556E-2</c:v>
                </c:pt>
                <c:pt idx="18">
                  <c:v>3.5263157894736843E-2</c:v>
                </c:pt>
                <c:pt idx="19">
                  <c:v>3.5000000000000003E-2</c:v>
                </c:pt>
                <c:pt idx="20">
                  <c:v>3.4761904761904758E-2</c:v>
                </c:pt>
                <c:pt idx="21">
                  <c:v>3.4545454545454546E-2</c:v>
                </c:pt>
                <c:pt idx="22">
                  <c:v>3.4347826086956523E-2</c:v>
                </c:pt>
                <c:pt idx="23">
                  <c:v>3.4166666666666672E-2</c:v>
                </c:pt>
                <c:pt idx="24">
                  <c:v>3.4000000000000002E-2</c:v>
                </c:pt>
                <c:pt idx="25">
                  <c:v>3.3846153846153845E-2</c:v>
                </c:pt>
                <c:pt idx="26">
                  <c:v>3.3703703703703708E-2</c:v>
                </c:pt>
                <c:pt idx="27">
                  <c:v>3.3571428571428572E-2</c:v>
                </c:pt>
                <c:pt idx="28">
                  <c:v>3.3448275862068964E-2</c:v>
                </c:pt>
                <c:pt idx="29">
                  <c:v>3.3333333333333333E-2</c:v>
                </c:pt>
              </c:numCache>
            </c:numRef>
          </c:val>
          <c:smooth val="0"/>
          <c:extLst>
            <c:ext xmlns:c16="http://schemas.microsoft.com/office/drawing/2014/chart" uri="{C3380CC4-5D6E-409C-BE32-E72D297353CC}">
              <c16:uniqueId val="{00000001-B209-4C2B-90C9-F182CC294142}"/>
            </c:ext>
          </c:extLst>
        </c:ser>
        <c:ser>
          <c:idx val="3"/>
          <c:order val="2"/>
          <c:spPr>
            <a:ln w="38100">
              <a:solidFill>
                <a:srgbClr val="0000FF"/>
              </a:solidFill>
              <a:prstDash val="solid"/>
            </a:ln>
          </c:spPr>
          <c:marker>
            <c:symbol val="none"/>
          </c:marker>
          <c:cat>
            <c:numRef>
              <c:f>'06 Chapter model'!$A$170:$A$199</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'06 Chapter model'!$D$170:$D$199</c:f>
              <c:numCache>
                <c:formatCode>0.00%</c:formatCode>
                <c:ptCount val="30"/>
                <c:pt idx="0">
                  <c:v>0</c:v>
                </c:pt>
                <c:pt idx="1">
                  <c:v>7.0710678118654762E-4</c:v>
                </c:pt>
                <c:pt idx="2">
                  <c:v>1.1547005383792516E-3</c:v>
                </c:pt>
                <c:pt idx="3">
                  <c:v>1.5E-3</c:v>
                </c:pt>
                <c:pt idx="4">
                  <c:v>1.7888543819998318E-3</c:v>
                </c:pt>
                <c:pt idx="5">
                  <c:v>2.0412414523193153E-3</c:v>
                </c:pt>
                <c:pt idx="6">
                  <c:v>2.2677868380553633E-3</c:v>
                </c:pt>
                <c:pt idx="7">
                  <c:v>2.4748737341529171E-3</c:v>
                </c:pt>
                <c:pt idx="8">
                  <c:v>2.6666666666666666E-3</c:v>
                </c:pt>
                <c:pt idx="9">
                  <c:v>2.8460498941515417E-3</c:v>
                </c:pt>
                <c:pt idx="10">
                  <c:v>3.0151134457776368E-3</c:v>
                </c:pt>
                <c:pt idx="11">
                  <c:v>3.1754264805429417E-3</c:v>
                </c:pt>
                <c:pt idx="12">
                  <c:v>3.3282011773513747E-3</c:v>
                </c:pt>
                <c:pt idx="13">
                  <c:v>3.4743961448615176E-3</c:v>
                </c:pt>
                <c:pt idx="14">
                  <c:v>3.6147844564602561E-3</c:v>
                </c:pt>
                <c:pt idx="15">
                  <c:v>3.7499999999999999E-3</c:v>
                </c:pt>
                <c:pt idx="16">
                  <c:v>3.8805700005813278E-3</c:v>
                </c:pt>
                <c:pt idx="17">
                  <c:v>4.0069384267237699E-3</c:v>
                </c:pt>
                <c:pt idx="18">
                  <c:v>4.1294832096701118E-3</c:v>
                </c:pt>
                <c:pt idx="19">
                  <c:v>4.2485291572496005E-3</c:v>
                </c:pt>
                <c:pt idx="20">
                  <c:v>4.3643578047198482E-3</c:v>
                </c:pt>
                <c:pt idx="21">
                  <c:v>4.4772150434678193E-3</c:v>
                </c:pt>
                <c:pt idx="22">
                  <c:v>4.5873171092556458E-3</c:v>
                </c:pt>
                <c:pt idx="23">
                  <c:v>4.6948553403344251E-3</c:v>
                </c:pt>
                <c:pt idx="24">
                  <c:v>4.8000000000000004E-3</c:v>
                </c:pt>
                <c:pt idx="25">
                  <c:v>4.9029033784546011E-3</c:v>
                </c:pt>
                <c:pt idx="26">
                  <c:v>5.0037023329767578E-3</c:v>
                </c:pt>
                <c:pt idx="27">
                  <c:v>5.102520385624568E-3</c:v>
                </c:pt>
                <c:pt idx="28">
                  <c:v>5.1994694689574527E-3</c:v>
                </c:pt>
                <c:pt idx="29">
                  <c:v>5.2946513892166052E-3</c:v>
                </c:pt>
              </c:numCache>
            </c:numRef>
          </c:val>
          <c:smooth val="0"/>
          <c:extLst>
            <c:ext xmlns:c16="http://schemas.microsoft.com/office/drawing/2014/chart" uri="{C3380CC4-5D6E-409C-BE32-E72D297353CC}">
              <c16:uniqueId val="{00000002-B209-4C2B-90C9-F182CC294142}"/>
            </c:ext>
          </c:extLst>
        </c:ser>
        <c:dLbls>
          <c:showLegendKey val="0"/>
          <c:showVal val="0"/>
          <c:showCatName val="0"/>
          <c:showSerName val="0"/>
          <c:showPercent val="0"/>
          <c:showBubbleSize val="0"/>
        </c:dLbls>
        <c:smooth val="0"/>
        <c:axId val="236202688"/>
        <c:axId val="236032024"/>
      </c:lineChart>
      <c:catAx>
        <c:axId val="236202688"/>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en-US"/>
                  <a:t>Years to Maturity</a:t>
                </a:r>
              </a:p>
            </c:rich>
          </c:tx>
          <c:layout>
            <c:manualLayout>
              <c:xMode val="edge"/>
              <c:yMode val="edge"/>
              <c:x val="0.37188872620790836"/>
              <c:y val="0.92353064690443099"/>
            </c:manualLayout>
          </c:layout>
          <c:overlay val="0"/>
          <c:spPr>
            <a:noFill/>
            <a:ln w="25400">
              <a:noFill/>
            </a:ln>
          </c:spPr>
        </c:title>
        <c:numFmt formatCode="General" sourceLinked="1"/>
        <c:majorTickMark val="out"/>
        <c:minorTickMark val="none"/>
        <c:tickLblPos val="none"/>
        <c:spPr>
          <a:ln w="3175">
            <a:solidFill>
              <a:srgbClr val="000000"/>
            </a:solidFill>
            <a:prstDash val="solid"/>
          </a:ln>
        </c:spPr>
        <c:crossAx val="236032024"/>
        <c:crosses val="autoZero"/>
        <c:auto val="1"/>
        <c:lblAlgn val="ctr"/>
        <c:lblOffset val="100"/>
        <c:tickLblSkip val="10"/>
        <c:tickMarkSkip val="10"/>
        <c:noMultiLvlLbl val="0"/>
      </c:catAx>
      <c:valAx>
        <c:axId val="236032024"/>
        <c:scaling>
          <c:orientation val="minMax"/>
        </c:scaling>
        <c:delete val="0"/>
        <c:axPos val="l"/>
        <c:title>
          <c:tx>
            <c:rich>
              <a:bodyPr rot="0" vert="horz"/>
              <a:lstStyle/>
              <a:p>
                <a:pPr algn="ctr">
                  <a:defRPr sz="800" b="0" i="0" u="none" strike="noStrike" baseline="0">
                    <a:solidFill>
                      <a:srgbClr val="000000"/>
                    </a:solidFill>
                    <a:latin typeface="Arial"/>
                    <a:ea typeface="Arial"/>
                    <a:cs typeface="Arial"/>
                  </a:defRPr>
                </a:pPr>
                <a:r>
                  <a:rPr lang="en-US"/>
                  <a:t>Interest Rate
(%)</a:t>
                </a:r>
              </a:p>
            </c:rich>
          </c:tx>
          <c:layout>
            <c:manualLayout>
              <c:xMode val="edge"/>
              <c:yMode val="edge"/>
              <c:x val="5.7101024890190519E-2"/>
              <c:y val="0.12058854407904894"/>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236202688"/>
        <c:crosses val="autoZero"/>
        <c:crossBetween val="midCat"/>
      </c:valAx>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75" b="0" i="0" u="none" strike="noStrike" baseline="0">
          <a:solidFill>
            <a:srgbClr val="000000"/>
          </a:solidFill>
          <a:latin typeface="Arial"/>
          <a:ea typeface="Arial"/>
          <a:cs typeface="Arial"/>
        </a:defRPr>
      </a:pPr>
      <a:endParaRPr lang="en-US"/>
    </a:p>
  </c:txPr>
  <c:printSettings>
    <c:headerFooter alignWithMargins="0"/>
    <c:pageMargins b="1" l="0.75000000000000189" r="0.75000000000000189" t="1" header="0.5" footer="0.5"/>
    <c:pageSetup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298682284041018"/>
          <c:y val="0.23262032085561488"/>
          <c:w val="0.8565153733528551"/>
          <c:h val="0.62299465240642127"/>
        </c:manualLayout>
      </c:layout>
      <c:scatterChart>
        <c:scatterStyle val="smoothMarker"/>
        <c:varyColors val="0"/>
        <c:ser>
          <c:idx val="3"/>
          <c:order val="0"/>
          <c:spPr>
            <a:ln w="38100">
              <a:solidFill>
                <a:srgbClr val="0000FF"/>
              </a:solidFill>
              <a:prstDash val="solid"/>
            </a:ln>
          </c:spPr>
          <c:marker>
            <c:symbol val="none"/>
          </c:marker>
          <c:xVal>
            <c:numRef>
              <c:f>'06 Chapter model'!$A$263:$A$292</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xVal>
          <c:yVal>
            <c:numRef>
              <c:f>'06 Chapter model'!$E$263:$E$292</c:f>
              <c:numCache>
                <c:formatCode>0.00%</c:formatCode>
                <c:ptCount val="30"/>
                <c:pt idx="0">
                  <c:v>5.5E-2</c:v>
                </c:pt>
                <c:pt idx="1">
                  <c:v>5.6707106781186546E-2</c:v>
                </c:pt>
                <c:pt idx="2">
                  <c:v>5.8154700538379255E-2</c:v>
                </c:pt>
                <c:pt idx="3">
                  <c:v>5.9000000000000004E-2</c:v>
                </c:pt>
                <c:pt idx="4">
                  <c:v>6.0788854381999831E-2</c:v>
                </c:pt>
                <c:pt idx="5">
                  <c:v>6.2041241452319311E-2</c:v>
                </c:pt>
                <c:pt idx="6">
                  <c:v>6.2982072552341076E-2</c:v>
                </c:pt>
                <c:pt idx="7">
                  <c:v>6.4974873734152921E-2</c:v>
                </c:pt>
                <c:pt idx="8">
                  <c:v>6.6555555555555548E-2</c:v>
                </c:pt>
                <c:pt idx="9">
                  <c:v>6.784604989415155E-2</c:v>
                </c:pt>
                <c:pt idx="10">
                  <c:v>6.8924204354868554E-2</c:v>
                </c:pt>
                <c:pt idx="11">
                  <c:v>6.9842093147209613E-2</c:v>
                </c:pt>
                <c:pt idx="12">
                  <c:v>7.0635893485043691E-2</c:v>
                </c:pt>
                <c:pt idx="13">
                  <c:v>7.1331539002004382E-2</c:v>
                </c:pt>
                <c:pt idx="14">
                  <c:v>7.1948117789793584E-2</c:v>
                </c:pt>
                <c:pt idx="15">
                  <c:v>7.2500000000000009E-2</c:v>
                </c:pt>
                <c:pt idx="16">
                  <c:v>7.299821705940486E-2</c:v>
                </c:pt>
                <c:pt idx="17">
                  <c:v>7.3451382871168217E-2</c:v>
                </c:pt>
                <c:pt idx="18">
                  <c:v>7.3866325314933284E-2</c:v>
                </c:pt>
                <c:pt idx="19">
                  <c:v>7.424852915724961E-2</c:v>
                </c:pt>
                <c:pt idx="20">
                  <c:v>7.4602453042815084E-2</c:v>
                </c:pt>
                <c:pt idx="21">
                  <c:v>7.4931760498013283E-2</c:v>
                </c:pt>
                <c:pt idx="22">
                  <c:v>7.5239491022299126E-2</c:v>
                </c:pt>
                <c:pt idx="23">
                  <c:v>7.5528188673667757E-2</c:v>
                </c:pt>
                <c:pt idx="24">
                  <c:v>7.5800000000000006E-2</c:v>
                </c:pt>
                <c:pt idx="25">
                  <c:v>7.6056749532300766E-2</c:v>
                </c:pt>
                <c:pt idx="26">
                  <c:v>7.6299998629273058E-2</c:v>
                </c:pt>
                <c:pt idx="27">
                  <c:v>7.6531091814195998E-2</c:v>
                </c:pt>
                <c:pt idx="28">
                  <c:v>7.6751193606888493E-2</c:v>
                </c:pt>
                <c:pt idx="29">
                  <c:v>7.6961318055883271E-2</c:v>
                </c:pt>
              </c:numCache>
            </c:numRef>
          </c:yVal>
          <c:smooth val="1"/>
          <c:extLst>
            <c:ext xmlns:c16="http://schemas.microsoft.com/office/drawing/2014/chart" uri="{C3380CC4-5D6E-409C-BE32-E72D297353CC}">
              <c16:uniqueId val="{00000000-3007-4138-8629-1C40FCED6A18}"/>
            </c:ext>
          </c:extLst>
        </c:ser>
        <c:ser>
          <c:idx val="0"/>
          <c:order val="1"/>
          <c:spPr>
            <a:ln w="38100">
              <a:solidFill>
                <a:srgbClr val="008000"/>
              </a:solidFill>
              <a:prstDash val="solid"/>
            </a:ln>
          </c:spPr>
          <c:marker>
            <c:symbol val="none"/>
          </c:marker>
          <c:yVal>
            <c:numRef>
              <c:f>'06 Chapter model'!$G$263:$G$292</c:f>
              <c:numCache>
                <c:formatCode>0.00%</c:formatCode>
                <c:ptCount val="30"/>
                <c:pt idx="0">
                  <c:v>6.7000000000000004E-2</c:v>
                </c:pt>
                <c:pt idx="1">
                  <c:v>6.894710678118654E-2</c:v>
                </c:pt>
                <c:pt idx="2">
                  <c:v>7.0639500538379252E-2</c:v>
                </c:pt>
                <c:pt idx="3">
                  <c:v>7.1734496000000009E-2</c:v>
                </c:pt>
                <c:pt idx="4">
                  <c:v>7.3778040301999831E-2</c:v>
                </c:pt>
                <c:pt idx="5">
                  <c:v>7.5290211090719317E-2</c:v>
                </c:pt>
                <c:pt idx="6">
                  <c:v>7.6496021583509072E-2</c:v>
                </c:pt>
                <c:pt idx="7">
                  <c:v>7.8759101745944277E-2</c:v>
                </c:pt>
                <c:pt idx="8">
                  <c:v>8.0615468127582732E-2</c:v>
                </c:pt>
                <c:pt idx="9">
                  <c:v>8.2187160717619279E-2</c:v>
                </c:pt>
                <c:pt idx="10">
                  <c:v>8.3552137394805645E-2</c:v>
                </c:pt>
                <c:pt idx="11">
                  <c:v>8.4762584847945438E-2</c:v>
                </c:pt>
                <c:pt idx="12">
                  <c:v>8.5854795019794233E-2</c:v>
                </c:pt>
                <c:pt idx="13">
                  <c:v>8.6854818567449935E-2</c:v>
                </c:pt>
                <c:pt idx="14">
                  <c:v>8.778186294654805E-2</c:v>
                </c:pt>
                <c:pt idx="15">
                  <c:v>8.8650420059889559E-2</c:v>
                </c:pt>
                <c:pt idx="16">
                  <c:v>8.9471645520492207E-2</c:v>
                </c:pt>
                <c:pt idx="17">
                  <c:v>9.0254279901477302E-2</c:v>
                </c:pt>
                <c:pt idx="18">
                  <c:v>9.1005280285848561E-2</c:v>
                </c:pt>
                <c:pt idx="19">
                  <c:v>9.1730263227583181E-2</c:v>
                </c:pt>
                <c:pt idx="20">
                  <c:v>9.2433821794555338E-2</c:v>
                </c:pt>
                <c:pt idx="21">
                  <c:v>9.311975662478833E-2</c:v>
                </c:pt>
                <c:pt idx="22">
                  <c:v>9.3791247071609685E-2</c:v>
                </c:pt>
                <c:pt idx="23">
                  <c:v>9.4450979843964528E-2</c:v>
                </c:pt>
                <c:pt idx="24">
                  <c:v>9.5101246993702704E-2</c:v>
                </c:pt>
                <c:pt idx="25">
                  <c:v>9.5744021465877516E-2</c:v>
                </c:pt>
                <c:pt idx="26">
                  <c:v>9.6381016001521352E-2</c:v>
                </c:pt>
                <c:pt idx="27">
                  <c:v>9.7013729533889259E-2</c:v>
                </c:pt>
                <c:pt idx="28">
                  <c:v>9.7643484080975618E-2</c:v>
                </c:pt>
                <c:pt idx="29">
                  <c:v>9.8271454339452141E-2</c:v>
                </c:pt>
              </c:numCache>
            </c:numRef>
          </c:yVal>
          <c:smooth val="1"/>
          <c:extLst>
            <c:ext xmlns:c16="http://schemas.microsoft.com/office/drawing/2014/chart" uri="{C3380CC4-5D6E-409C-BE32-E72D297353CC}">
              <c16:uniqueId val="{00000001-3007-4138-8629-1C40FCED6A18}"/>
            </c:ext>
          </c:extLst>
        </c:ser>
        <c:ser>
          <c:idx val="1"/>
          <c:order val="2"/>
          <c:spPr>
            <a:ln w="38100">
              <a:solidFill>
                <a:srgbClr val="FF0000"/>
              </a:solidFill>
              <a:prstDash val="solid"/>
            </a:ln>
          </c:spPr>
          <c:marker>
            <c:symbol val="none"/>
          </c:marker>
          <c:yVal>
            <c:numRef>
              <c:f>'06 Chapter model'!$I$263:$I$292</c:f>
              <c:numCache>
                <c:formatCode>0.00%</c:formatCode>
                <c:ptCount val="30"/>
                <c:pt idx="0">
                  <c:v>7.3999999999999996E-2</c:v>
                </c:pt>
                <c:pt idx="1">
                  <c:v>7.6087106781186548E-2</c:v>
                </c:pt>
                <c:pt idx="2">
                  <c:v>7.7922300538379258E-2</c:v>
                </c:pt>
                <c:pt idx="3">
                  <c:v>7.9162952000000009E-2</c:v>
                </c:pt>
                <c:pt idx="4">
                  <c:v>8.1355065421999828E-2</c:v>
                </c:pt>
                <c:pt idx="5">
                  <c:v>8.3018776713119302E-2</c:v>
                </c:pt>
                <c:pt idx="6">
                  <c:v>8.4379158518357075E-2</c:v>
                </c:pt>
                <c:pt idx="7">
                  <c:v>8.6799901419489234E-2</c:v>
                </c:pt>
                <c:pt idx="8">
                  <c:v>8.88170837945986E-2</c:v>
                </c:pt>
                <c:pt idx="9">
                  <c:v>9.0552808697975454E-2</c:v>
                </c:pt>
                <c:pt idx="10">
                  <c:v>9.2085098334768939E-2</c:v>
                </c:pt>
                <c:pt idx="11">
                  <c:v>9.3466205006708006E-2</c:v>
                </c:pt>
                <c:pt idx="12">
                  <c:v>9.4732487581732056E-2</c:v>
                </c:pt>
                <c:pt idx="13">
                  <c:v>9.5910064980626514E-2</c:v>
                </c:pt>
                <c:pt idx="14">
                  <c:v>9.7018214287988153E-2</c:v>
                </c:pt>
                <c:pt idx="15">
                  <c:v>9.807149842815846E-2</c:v>
                </c:pt>
                <c:pt idx="16">
                  <c:v>9.9081145456126493E-2</c:v>
                </c:pt>
                <c:pt idx="17">
                  <c:v>0.10005596983582428</c:v>
                </c:pt>
                <c:pt idx="18">
                  <c:v>0.10100300401888246</c:v>
                </c:pt>
                <c:pt idx="19">
                  <c:v>0.10192794143527778</c:v>
                </c:pt>
                <c:pt idx="20">
                  <c:v>0.10283545356640381</c:v>
                </c:pt>
                <c:pt idx="21">
                  <c:v>0.10372942103207379</c:v>
                </c:pt>
                <c:pt idx="22">
                  <c:v>0.10461310476704083</c:v>
                </c:pt>
                <c:pt idx="23">
                  <c:v>0.1054892746933043</c:v>
                </c:pt>
                <c:pt idx="24">
                  <c:v>0.10636030774002928</c:v>
                </c:pt>
                <c:pt idx="25">
                  <c:v>0.10722826342713063</c:v>
                </c:pt>
                <c:pt idx="26">
                  <c:v>0.10809494280199952</c:v>
                </c:pt>
                <c:pt idx="27">
                  <c:v>0.10896193487037698</c:v>
                </c:pt>
                <c:pt idx="28">
                  <c:v>0.10983065352419311</c:v>
                </c:pt>
                <c:pt idx="29">
                  <c:v>0.11070236717153398</c:v>
                </c:pt>
              </c:numCache>
            </c:numRef>
          </c:yVal>
          <c:smooth val="1"/>
          <c:extLst>
            <c:ext xmlns:c16="http://schemas.microsoft.com/office/drawing/2014/chart" uri="{C3380CC4-5D6E-409C-BE32-E72D297353CC}">
              <c16:uniqueId val="{00000002-3007-4138-8629-1C40FCED6A18}"/>
            </c:ext>
          </c:extLst>
        </c:ser>
        <c:dLbls>
          <c:showLegendKey val="0"/>
          <c:showVal val="0"/>
          <c:showCatName val="0"/>
          <c:showSerName val="0"/>
          <c:showPercent val="0"/>
          <c:showBubbleSize val="0"/>
        </c:dLbls>
        <c:axId val="236033984"/>
        <c:axId val="236032416"/>
      </c:scatterChart>
      <c:valAx>
        <c:axId val="236033984"/>
        <c:scaling>
          <c:orientation val="minMax"/>
          <c:max val="30"/>
          <c:min val="1"/>
        </c:scaling>
        <c:delete val="0"/>
        <c:axPos val="b"/>
        <c:title>
          <c:tx>
            <c:rich>
              <a:bodyPr/>
              <a:lstStyle/>
              <a:p>
                <a:pPr>
                  <a:defRPr sz="1000" b="1" i="0" u="none" strike="noStrike" baseline="0">
                    <a:solidFill>
                      <a:srgbClr val="000000"/>
                    </a:solidFill>
                    <a:latin typeface="Arial"/>
                    <a:ea typeface="Arial"/>
                    <a:cs typeface="Arial"/>
                  </a:defRPr>
                </a:pPr>
                <a:r>
                  <a:rPr lang="en-US"/>
                  <a:t>Years to Maturity</a:t>
                </a:r>
              </a:p>
            </c:rich>
          </c:tx>
          <c:layout>
            <c:manualLayout>
              <c:xMode val="edge"/>
              <c:yMode val="edge"/>
              <c:x val="0.47144948755490584"/>
              <c:y val="0.91443850267379878"/>
            </c:manualLayout>
          </c:layout>
          <c:overlay val="0"/>
          <c:spPr>
            <a:noFill/>
            <a:ln w="25400">
              <a:noFill/>
            </a:ln>
          </c:spPr>
        </c:title>
        <c:numFmt formatCode="General" sourceLinked="1"/>
        <c:majorTickMark val="none"/>
        <c:minorTickMark val="none"/>
        <c:tickLblPos val="none"/>
        <c:spPr>
          <a:ln w="3175">
            <a:solidFill>
              <a:srgbClr val="000000"/>
            </a:solidFill>
            <a:prstDash val="solid"/>
          </a:ln>
        </c:spPr>
        <c:crossAx val="236032416"/>
        <c:crosses val="autoZero"/>
        <c:crossBetween val="midCat"/>
      </c:valAx>
      <c:valAx>
        <c:axId val="236032416"/>
        <c:scaling>
          <c:orientation val="minMax"/>
        </c:scaling>
        <c:delete val="0"/>
        <c:axPos val="l"/>
        <c:title>
          <c:tx>
            <c:rich>
              <a:bodyPr rot="0" vert="horz"/>
              <a:lstStyle/>
              <a:p>
                <a:pPr algn="ctr">
                  <a:defRPr sz="800" b="1" i="0" u="none" strike="noStrike" baseline="0">
                    <a:solidFill>
                      <a:srgbClr val="000000"/>
                    </a:solidFill>
                    <a:latin typeface="Arial"/>
                    <a:ea typeface="Arial"/>
                    <a:cs typeface="Arial"/>
                  </a:defRPr>
                </a:pPr>
                <a:r>
                  <a:rPr lang="en-US"/>
                  <a:t>Interest Rate
(%)</a:t>
                </a:r>
              </a:p>
            </c:rich>
          </c:tx>
          <c:layout>
            <c:manualLayout>
              <c:xMode val="edge"/>
              <c:yMode val="edge"/>
              <c:x val="5.1244509516837455E-2"/>
              <c:y val="0.1069518716577540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6033984"/>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825" b="0" i="0" u="none" strike="noStrike" baseline="0">
          <a:solidFill>
            <a:srgbClr val="000000"/>
          </a:solidFill>
          <a:latin typeface="Arial"/>
          <a:ea typeface="Arial"/>
          <a:cs typeface="Arial"/>
        </a:defRPr>
      </a:pPr>
      <a:endParaRPr lang="en-US"/>
    </a:p>
  </c:txPr>
  <c:printSettings>
    <c:headerFooter alignWithMargins="0">
      <c:oddHeader>&amp;LFIGURE 5-7 CORPORATE AND TREASURY YIELD CURVES</c:oddHeader>
    </c:headerFooter>
    <c:pageMargins b="1" l="0.75000000000000189" r="0.75000000000000189" t="1" header="0.5" footer="0.5"/>
    <c:pageSetup orientation="landscape" horizontalDpi="-4"/>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125</xdr:row>
      <xdr:rowOff>0</xdr:rowOff>
    </xdr:from>
    <xdr:to>
      <xdr:col>8</xdr:col>
      <xdr:colOff>666750</xdr:colOff>
      <xdr:row>145</xdr:row>
      <xdr:rowOff>0</xdr:rowOff>
    </xdr:to>
    <xdr:graphicFrame macro="">
      <xdr:nvGraphicFramePr>
        <xdr:cNvPr id="1285" name="Chart 15">
          <a:extLst>
            <a:ext uri="{FF2B5EF4-FFF2-40B4-BE49-F238E27FC236}">
              <a16:creationId xmlns:a16="http://schemas.microsoft.com/office/drawing/2014/main" id="{00000000-0008-0000-0000-000005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35</xdr:row>
      <xdr:rowOff>57150</xdr:rowOff>
    </xdr:from>
    <xdr:to>
      <xdr:col>7</xdr:col>
      <xdr:colOff>571501</xdr:colOff>
      <xdr:row>55</xdr:row>
      <xdr:rowOff>0</xdr:rowOff>
    </xdr:to>
    <xdr:graphicFrame macro="">
      <xdr:nvGraphicFramePr>
        <xdr:cNvPr id="1286" name="Chart 9">
          <a:extLst>
            <a:ext uri="{FF2B5EF4-FFF2-40B4-BE49-F238E27FC236}">
              <a16:creationId xmlns:a16="http://schemas.microsoft.com/office/drawing/2014/main" id="{00000000-0008-0000-0000-000006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51</xdr:row>
      <xdr:rowOff>142875</xdr:rowOff>
    </xdr:from>
    <xdr:to>
      <xdr:col>1</xdr:col>
      <xdr:colOff>285750</xdr:colOff>
      <xdr:row>52</xdr:row>
      <xdr:rowOff>123825</xdr:rowOff>
    </xdr:to>
    <xdr:sp macro="" textlink="">
      <xdr:nvSpPr>
        <xdr:cNvPr id="1287" name="AutoShape 10">
          <a:extLst>
            <a:ext uri="{FF2B5EF4-FFF2-40B4-BE49-F238E27FC236}">
              <a16:creationId xmlns:a16="http://schemas.microsoft.com/office/drawing/2014/main" id="{00000000-0008-0000-0000-000007050000}"/>
            </a:ext>
          </a:extLst>
        </xdr:cNvPr>
        <xdr:cNvSpPr>
          <a:spLocks/>
        </xdr:cNvSpPr>
      </xdr:nvSpPr>
      <xdr:spPr bwMode="auto">
        <a:xfrm rot="-5400000">
          <a:off x="871537" y="11044238"/>
          <a:ext cx="142875" cy="266700"/>
        </a:xfrm>
        <a:prstGeom prst="leftBrace">
          <a:avLst>
            <a:gd name="adj1" fmla="val 15556"/>
            <a:gd name="adj2" fmla="val 50000"/>
          </a:avLst>
        </a:prstGeom>
        <a:noFill/>
        <a:ln w="9525">
          <a:solidFill>
            <a:srgbClr val="000000"/>
          </a:solidFill>
          <a:round/>
          <a:headEnd/>
          <a:tailEnd/>
        </a:ln>
      </xdr:spPr>
    </xdr:sp>
    <xdr:clientData/>
  </xdr:twoCellAnchor>
  <xdr:twoCellAnchor>
    <xdr:from>
      <xdr:col>1</xdr:col>
      <xdr:colOff>295275</xdr:colOff>
      <xdr:row>52</xdr:row>
      <xdr:rowOff>0</xdr:rowOff>
    </xdr:from>
    <xdr:to>
      <xdr:col>3</xdr:col>
      <xdr:colOff>209550</xdr:colOff>
      <xdr:row>52</xdr:row>
      <xdr:rowOff>142875</xdr:rowOff>
    </xdr:to>
    <xdr:sp macro="" textlink="">
      <xdr:nvSpPr>
        <xdr:cNvPr id="1288" name="AutoShape 11">
          <a:extLst>
            <a:ext uri="{FF2B5EF4-FFF2-40B4-BE49-F238E27FC236}">
              <a16:creationId xmlns:a16="http://schemas.microsoft.com/office/drawing/2014/main" id="{00000000-0008-0000-0000-000008050000}"/>
            </a:ext>
          </a:extLst>
        </xdr:cNvPr>
        <xdr:cNvSpPr>
          <a:spLocks/>
        </xdr:cNvSpPr>
      </xdr:nvSpPr>
      <xdr:spPr bwMode="auto">
        <a:xfrm rot="-5400000">
          <a:off x="1714500" y="10496550"/>
          <a:ext cx="142875" cy="1400175"/>
        </a:xfrm>
        <a:prstGeom prst="leftBrace">
          <a:avLst>
            <a:gd name="adj1" fmla="val 81667"/>
            <a:gd name="adj2" fmla="val 50000"/>
          </a:avLst>
        </a:prstGeom>
        <a:noFill/>
        <a:ln w="9525">
          <a:solidFill>
            <a:srgbClr val="000000"/>
          </a:solidFill>
          <a:round/>
          <a:headEnd/>
          <a:tailEnd/>
        </a:ln>
      </xdr:spPr>
    </xdr:sp>
    <xdr:clientData/>
  </xdr:twoCellAnchor>
  <xdr:twoCellAnchor>
    <xdr:from>
      <xdr:col>3</xdr:col>
      <xdr:colOff>219075</xdr:colOff>
      <xdr:row>52</xdr:row>
      <xdr:rowOff>9525</xdr:rowOff>
    </xdr:from>
    <xdr:to>
      <xdr:col>7</xdr:col>
      <xdr:colOff>400050</xdr:colOff>
      <xdr:row>52</xdr:row>
      <xdr:rowOff>152400</xdr:rowOff>
    </xdr:to>
    <xdr:sp macro="" textlink="">
      <xdr:nvSpPr>
        <xdr:cNvPr id="1289" name="AutoShape 12">
          <a:extLst>
            <a:ext uri="{FF2B5EF4-FFF2-40B4-BE49-F238E27FC236}">
              <a16:creationId xmlns:a16="http://schemas.microsoft.com/office/drawing/2014/main" id="{00000000-0008-0000-0000-000009050000}"/>
            </a:ext>
          </a:extLst>
        </xdr:cNvPr>
        <xdr:cNvSpPr>
          <a:spLocks/>
        </xdr:cNvSpPr>
      </xdr:nvSpPr>
      <xdr:spPr bwMode="auto">
        <a:xfrm rot="-5400000">
          <a:off x="3948112" y="9682163"/>
          <a:ext cx="142875" cy="3048000"/>
        </a:xfrm>
        <a:prstGeom prst="leftBrace">
          <a:avLst>
            <a:gd name="adj1" fmla="val 177778"/>
            <a:gd name="adj2" fmla="val 50000"/>
          </a:avLst>
        </a:prstGeom>
        <a:noFill/>
        <a:ln w="9525">
          <a:solidFill>
            <a:srgbClr val="000000"/>
          </a:solidFill>
          <a:round/>
          <a:headEnd/>
          <a:tailEnd/>
        </a:ln>
      </xdr:spPr>
    </xdr:sp>
    <xdr:clientData/>
  </xdr:twoCellAnchor>
  <xdr:twoCellAnchor>
    <xdr:from>
      <xdr:col>1</xdr:col>
      <xdr:colOff>0</xdr:colOff>
      <xdr:row>58</xdr:row>
      <xdr:rowOff>0</xdr:rowOff>
    </xdr:from>
    <xdr:to>
      <xdr:col>7</xdr:col>
      <xdr:colOff>523875</xdr:colOff>
      <xdr:row>64</xdr:row>
      <xdr:rowOff>47625</xdr:rowOff>
    </xdr:to>
    <xdr:sp macro="" textlink="">
      <xdr:nvSpPr>
        <xdr:cNvPr id="1037" name="Text Box 13">
          <a:extLst>
            <a:ext uri="{FF2B5EF4-FFF2-40B4-BE49-F238E27FC236}">
              <a16:creationId xmlns:a16="http://schemas.microsoft.com/office/drawing/2014/main" id="{00000000-0008-0000-0000-00000D040000}"/>
            </a:ext>
          </a:extLst>
        </xdr:cNvPr>
        <xdr:cNvSpPr txBox="1">
          <a:spLocks noChangeArrowheads="1"/>
        </xdr:cNvSpPr>
      </xdr:nvSpPr>
      <xdr:spPr bwMode="auto">
        <a:xfrm>
          <a:off x="790575" y="12277725"/>
          <a:ext cx="4876800" cy="1019175"/>
        </a:xfrm>
        <a:prstGeom prst="rect">
          <a:avLst/>
        </a:prstGeom>
        <a:solidFill>
          <a:srgbClr val="FFFFFF"/>
        </a:solidFill>
        <a:ln w="15875">
          <a:solidFill>
            <a:srgbClr val="008000"/>
          </a:solidFill>
          <a:miter lim="800000"/>
          <a:headEnd/>
          <a:tailEnd/>
        </a:ln>
      </xdr:spPr>
      <xdr:txBody>
        <a:bodyPr vertOverflow="clip" wrap="square" lIns="27432" tIns="22860" rIns="0" bIns="0" anchor="t" upright="1"/>
        <a:lstStyle/>
        <a:p>
          <a:pPr algn="l" rtl="0">
            <a:defRPr sz="1000"/>
          </a:pPr>
          <a:r>
            <a:rPr lang="en-US" sz="1000" b="0" i="0" strike="noStrike">
              <a:solidFill>
                <a:srgbClr val="000000"/>
              </a:solidFill>
              <a:latin typeface="Arial"/>
              <a:cs typeface="Arial"/>
            </a:rPr>
            <a:t>                                                                  </a:t>
          </a:r>
          <a:r>
            <a:rPr lang="en-US" sz="1000" b="0" i="0" u="sng" strike="noStrike">
              <a:solidFill>
                <a:srgbClr val="000000"/>
              </a:solidFill>
              <a:latin typeface="Arial"/>
              <a:cs typeface="Arial"/>
            </a:rPr>
            <a:t>Interest Rates</a:t>
          </a:r>
          <a:r>
            <a:rPr lang="en-US" sz="1000" b="0" i="0" u="sng">
              <a:latin typeface="+mn-lt"/>
              <a:ea typeface="+mn-ea"/>
              <a:cs typeface="+mn-cs"/>
            </a:rPr>
            <a:t>                     </a:t>
          </a:r>
          <a:endParaRPr lang="en-US" sz="1000" b="0" i="0" u="none" strike="noStrike">
            <a:solidFill>
              <a:srgbClr val="000000"/>
            </a:solidFill>
            <a:latin typeface="Arial"/>
            <a:cs typeface="Arial"/>
          </a:endParaRPr>
        </a:p>
        <a:p>
          <a:pPr algn="l" rtl="0">
            <a:defRPr sz="1000"/>
          </a:pPr>
          <a:r>
            <a:rPr lang="en-US" sz="1000" b="0" i="0" u="sng" strike="noStrike">
              <a:solidFill>
                <a:srgbClr val="000000"/>
              </a:solidFill>
              <a:latin typeface="Arial"/>
              <a:cs typeface="Arial"/>
            </a:rPr>
            <a:t>Term to Maturity</a:t>
          </a:r>
          <a:r>
            <a:rPr lang="en-US" sz="1000" b="0" i="0" strike="noStrike">
              <a:solidFill>
                <a:srgbClr val="000000"/>
              </a:solidFill>
              <a:latin typeface="Arial"/>
              <a:cs typeface="Arial"/>
            </a:rPr>
            <a:t>              </a:t>
          </a:r>
          <a:r>
            <a:rPr lang="en-US" sz="1000" b="0" i="0" u="sng" strike="noStrike">
              <a:solidFill>
                <a:srgbClr val="000000"/>
              </a:solidFill>
              <a:latin typeface="Arial"/>
              <a:cs typeface="Arial"/>
            </a:rPr>
            <a:t>March 1980</a:t>
          </a:r>
          <a:r>
            <a:rPr lang="en-US" sz="1000" b="0" i="0" strike="noStrike">
              <a:solidFill>
                <a:srgbClr val="000000"/>
              </a:solidFill>
              <a:latin typeface="Arial"/>
              <a:cs typeface="Arial"/>
            </a:rPr>
            <a:t>      </a:t>
          </a:r>
          <a:r>
            <a:rPr lang="en-US" sz="1000" b="0" i="0" u="sng" strike="noStrike">
              <a:solidFill>
                <a:srgbClr val="000000"/>
              </a:solidFill>
              <a:latin typeface="Arial"/>
              <a:cs typeface="Arial"/>
            </a:rPr>
            <a:t>February 2000</a:t>
          </a:r>
          <a:r>
            <a:rPr lang="en-US" sz="1000" b="0" i="0" strike="noStrike">
              <a:solidFill>
                <a:srgbClr val="000000"/>
              </a:solidFill>
              <a:latin typeface="Arial"/>
              <a:cs typeface="Arial"/>
            </a:rPr>
            <a:t>       </a:t>
          </a:r>
          <a:r>
            <a:rPr lang="en-US" sz="1000" b="0" i="0" u="sng" strike="noStrike">
              <a:solidFill>
                <a:srgbClr val="000000"/>
              </a:solidFill>
              <a:latin typeface="Arial"/>
              <a:cs typeface="Arial"/>
            </a:rPr>
            <a:t>March 2017</a:t>
          </a:r>
          <a:r>
            <a:rPr lang="en-US" sz="1000" b="0" i="0" u="none" strike="noStrike">
              <a:solidFill>
                <a:srgbClr val="000000"/>
              </a:solidFill>
              <a:latin typeface="Arial"/>
              <a:cs typeface="Arial"/>
            </a:rPr>
            <a:t>	</a:t>
          </a:r>
        </a:p>
        <a:p>
          <a:pPr algn="l" rtl="0">
            <a:defRPr sz="1000"/>
          </a:pPr>
          <a:r>
            <a:rPr lang="en-US" sz="1000" b="0" i="0" strike="noStrike">
              <a:solidFill>
                <a:srgbClr val="000000"/>
              </a:solidFill>
              <a:latin typeface="Arial"/>
              <a:cs typeface="Arial"/>
            </a:rPr>
            <a:t>1 year                                  14.0%                  6.2%                    1.0%</a:t>
          </a:r>
        </a:p>
        <a:p>
          <a:pPr algn="l" rtl="0">
            <a:defRPr sz="1000"/>
          </a:pPr>
          <a:r>
            <a:rPr lang="en-US" sz="1000" b="0" i="0" strike="noStrike">
              <a:solidFill>
                <a:srgbClr val="000000"/>
              </a:solidFill>
              <a:latin typeface="Arial"/>
              <a:cs typeface="Arial"/>
            </a:rPr>
            <a:t>5 years                                13.5%                  6.7%                    2.0%</a:t>
          </a:r>
        </a:p>
        <a:p>
          <a:pPr algn="l" rtl="0">
            <a:defRPr sz="1000"/>
          </a:pPr>
          <a:r>
            <a:rPr lang="en-US" sz="1000" b="0" i="0" strike="noStrike">
              <a:solidFill>
                <a:srgbClr val="000000"/>
              </a:solidFill>
              <a:latin typeface="Arial"/>
              <a:cs typeface="Arial"/>
            </a:rPr>
            <a:t>10 years                              12.8%                  6.7%                    2.5%</a:t>
          </a:r>
        </a:p>
        <a:p>
          <a:pPr algn="l" rtl="0">
            <a:defRPr sz="1000"/>
          </a:pPr>
          <a:r>
            <a:rPr lang="en-US" sz="1000" b="0" i="0" strike="noStrike">
              <a:solidFill>
                <a:srgbClr val="000000"/>
              </a:solidFill>
              <a:latin typeface="Arial"/>
              <a:cs typeface="Arial"/>
            </a:rPr>
            <a:t>30 years                              12.3%                  6.3%                    3.1%</a:t>
          </a:r>
        </a:p>
      </xdr:txBody>
    </xdr:sp>
    <xdr:clientData/>
  </xdr:twoCellAnchor>
  <xdr:twoCellAnchor>
    <xdr:from>
      <xdr:col>1</xdr:col>
      <xdr:colOff>561975</xdr:colOff>
      <xdr:row>146</xdr:row>
      <xdr:rowOff>19050</xdr:rowOff>
    </xdr:from>
    <xdr:to>
      <xdr:col>6</xdr:col>
      <xdr:colOff>619125</xdr:colOff>
      <xdr:row>153</xdr:row>
      <xdr:rowOff>152400</xdr:rowOff>
    </xdr:to>
    <xdr:sp macro="" textlink="">
      <xdr:nvSpPr>
        <xdr:cNvPr id="1038" name="Text Box 14">
          <a:extLst>
            <a:ext uri="{FF2B5EF4-FFF2-40B4-BE49-F238E27FC236}">
              <a16:creationId xmlns:a16="http://schemas.microsoft.com/office/drawing/2014/main" id="{00000000-0008-0000-0000-00000E040000}"/>
            </a:ext>
          </a:extLst>
        </xdr:cNvPr>
        <xdr:cNvSpPr txBox="1">
          <a:spLocks noChangeArrowheads="1"/>
        </xdr:cNvSpPr>
      </xdr:nvSpPr>
      <xdr:spPr bwMode="auto">
        <a:xfrm>
          <a:off x="1352550" y="32918400"/>
          <a:ext cx="3714750" cy="1266825"/>
        </a:xfrm>
        <a:prstGeom prst="rect">
          <a:avLst/>
        </a:prstGeom>
        <a:solidFill>
          <a:srgbClr val="FFFFFF"/>
        </a:solidFill>
        <a:ln w="15875">
          <a:solidFill>
            <a:srgbClr val="008000"/>
          </a:solidFill>
          <a:miter lim="800000"/>
          <a:headEnd/>
          <a:tailEnd/>
        </a:ln>
      </xdr:spPr>
      <xdr:txBody>
        <a:bodyPr vertOverflow="clip" wrap="square" lIns="27432" tIns="22860" rIns="0" bIns="0" anchor="t" upright="1"/>
        <a:lstStyle/>
        <a:p>
          <a:pPr algn="l" rtl="0">
            <a:defRPr sz="1000"/>
          </a:pPr>
          <a:r>
            <a:rPr lang="en-US" sz="1000" b="0" i="0" strike="noStrike">
              <a:solidFill>
                <a:srgbClr val="000000"/>
              </a:solidFill>
              <a:latin typeface="Arial"/>
              <a:cs typeface="Arial"/>
            </a:rPr>
            <a:t>                           </a:t>
          </a:r>
          <a:r>
            <a:rPr lang="en-US" sz="1000" b="0" i="0" u="dbl" strike="noStrike">
              <a:solidFill>
                <a:srgbClr val="000000"/>
              </a:solidFill>
              <a:latin typeface="Arial"/>
              <a:cs typeface="Arial"/>
            </a:rPr>
            <a:t>       With increasing expected inflation        </a:t>
          </a:r>
          <a:endParaRPr lang="en-US" sz="1000" b="0" i="0" strike="noStrike">
            <a:solidFill>
              <a:srgbClr val="000000"/>
            </a:solidFill>
            <a:latin typeface="Arial"/>
            <a:cs typeface="Arial"/>
          </a:endParaRPr>
        </a:p>
        <a:p>
          <a:pPr algn="l" rtl="0">
            <a:defRPr sz="1000"/>
          </a:pPr>
          <a:r>
            <a:rPr lang="en-US" sz="1000" b="0" i="0" u="sng" strike="noStrike">
              <a:solidFill>
                <a:srgbClr val="000000"/>
              </a:solidFill>
              <a:latin typeface="Arial"/>
              <a:cs typeface="Arial"/>
            </a:rPr>
            <a:t>Maturity</a:t>
          </a:r>
          <a:r>
            <a:rPr lang="en-US" sz="1000" b="0" i="0" strike="noStrike">
              <a:solidFill>
                <a:srgbClr val="000000"/>
              </a:solidFill>
              <a:latin typeface="Arial"/>
              <a:cs typeface="Arial"/>
            </a:rPr>
            <a:t>               </a:t>
          </a:r>
          <a:r>
            <a:rPr lang="en-US" sz="1000" b="0" i="0" u="sng" strike="noStrike">
              <a:solidFill>
                <a:srgbClr val="000000"/>
              </a:solidFill>
              <a:latin typeface="Arial"/>
              <a:cs typeface="Arial"/>
            </a:rPr>
            <a:t>   r*             IP             MRP         </a:t>
          </a:r>
          <a:r>
            <a:rPr lang="en-US" sz="1000" b="1" i="0" u="sng" strike="noStrike">
              <a:solidFill>
                <a:srgbClr val="000000"/>
              </a:solidFill>
              <a:latin typeface="Arial"/>
              <a:cs typeface="Arial"/>
            </a:rPr>
            <a:t>    Yield</a:t>
          </a:r>
          <a:r>
            <a:rPr lang="en-US" sz="1000" b="0" i="0" u="sng" strike="noStrike">
              <a:solidFill>
                <a:srgbClr val="000000"/>
              </a:solidFill>
              <a:latin typeface="Arial"/>
              <a:cs typeface="Arial"/>
            </a:rPr>
            <a:t>  </a:t>
          </a:r>
        </a:p>
        <a:p>
          <a:pPr algn="l" rtl="0">
            <a:defRPr sz="1000"/>
          </a:pPr>
          <a:r>
            <a:rPr lang="en-US" sz="1000" b="0" i="0" strike="noStrike">
              <a:solidFill>
                <a:srgbClr val="000000"/>
              </a:solidFill>
              <a:latin typeface="Arial"/>
              <a:cs typeface="Arial"/>
            </a:rPr>
            <a:t>1 year                  </a:t>
          </a:r>
          <a:r>
            <a:rPr lang="en-US" sz="1000" b="0" i="0" strike="noStrike">
              <a:solidFill>
                <a:srgbClr val="FF0000"/>
              </a:solidFill>
              <a:latin typeface="Arial"/>
              <a:cs typeface="Arial"/>
            </a:rPr>
            <a:t>2.50%</a:t>
          </a:r>
          <a:r>
            <a:rPr lang="en-US" sz="1000" b="0" i="0" strike="noStrike">
              <a:solidFill>
                <a:srgbClr val="000000"/>
              </a:solidFill>
              <a:latin typeface="Arial"/>
              <a:cs typeface="Arial"/>
            </a:rPr>
            <a:t>       </a:t>
          </a:r>
          <a:r>
            <a:rPr lang="en-US" sz="1000" b="0" i="0" strike="noStrike">
              <a:solidFill>
                <a:srgbClr val="008000"/>
              </a:solidFill>
              <a:latin typeface="Arial"/>
              <a:cs typeface="Arial"/>
            </a:rPr>
            <a:t>3.00% </a:t>
          </a:r>
          <a:r>
            <a:rPr lang="en-US" sz="1000" b="0" i="0" strike="noStrike">
              <a:solidFill>
                <a:srgbClr val="000000"/>
              </a:solidFill>
              <a:latin typeface="Arial"/>
              <a:cs typeface="Arial"/>
            </a:rPr>
            <a:t>        </a:t>
          </a:r>
          <a:r>
            <a:rPr lang="en-US" sz="1000" b="0" i="0" strike="noStrike">
              <a:solidFill>
                <a:srgbClr val="0000FF"/>
              </a:solidFill>
              <a:latin typeface="Arial"/>
              <a:cs typeface="Arial"/>
            </a:rPr>
            <a:t>0.00%          </a:t>
          </a:r>
          <a:r>
            <a:rPr lang="en-US" sz="1000" b="1" i="0" strike="noStrike">
              <a:solidFill>
                <a:srgbClr val="0000FF"/>
              </a:solidFill>
              <a:latin typeface="Arial"/>
              <a:cs typeface="Arial"/>
            </a:rPr>
            <a:t> 5.50%</a:t>
          </a:r>
          <a:r>
            <a:rPr lang="en-US" sz="1000" b="1" i="0" strike="noStrike">
              <a:solidFill>
                <a:srgbClr val="000000"/>
              </a:solidFill>
              <a:latin typeface="Arial"/>
              <a:cs typeface="Arial"/>
            </a:rPr>
            <a:t> </a:t>
          </a: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5 years                </a:t>
          </a:r>
          <a:r>
            <a:rPr lang="en-US" sz="1000" b="0" i="0" strike="noStrike">
              <a:solidFill>
                <a:srgbClr val="FF0000"/>
              </a:solidFill>
              <a:latin typeface="Arial"/>
              <a:cs typeface="Arial"/>
            </a:rPr>
            <a:t>2.50%</a:t>
          </a:r>
          <a:r>
            <a:rPr lang="en-US" sz="1000" b="0" i="0" strike="noStrike">
              <a:solidFill>
                <a:srgbClr val="000000"/>
              </a:solidFill>
              <a:latin typeface="Arial"/>
              <a:cs typeface="Arial"/>
            </a:rPr>
            <a:t>       </a:t>
          </a:r>
          <a:r>
            <a:rPr lang="en-US" sz="1000" b="0" i="0" strike="noStrike">
              <a:solidFill>
                <a:srgbClr val="008000"/>
              </a:solidFill>
              <a:latin typeface="Arial"/>
              <a:cs typeface="Arial"/>
            </a:rPr>
            <a:t>3.40%  </a:t>
          </a:r>
          <a:r>
            <a:rPr lang="en-US" sz="1000" b="0" i="0" strike="noStrike">
              <a:solidFill>
                <a:srgbClr val="000000"/>
              </a:solidFill>
              <a:latin typeface="Arial"/>
              <a:cs typeface="Arial"/>
            </a:rPr>
            <a:t>       </a:t>
          </a:r>
          <a:r>
            <a:rPr lang="en-US" sz="1000" b="0" i="0" strike="noStrike">
              <a:solidFill>
                <a:srgbClr val="0000FF"/>
              </a:solidFill>
              <a:latin typeface="Arial"/>
              <a:cs typeface="Arial"/>
            </a:rPr>
            <a:t>0.18%</a:t>
          </a:r>
          <a:r>
            <a:rPr lang="en-US" sz="1000" b="0" i="0" strike="noStrike">
              <a:solidFill>
                <a:srgbClr val="000000"/>
              </a:solidFill>
              <a:latin typeface="Arial"/>
              <a:cs typeface="Arial"/>
            </a:rPr>
            <a:t>  </a:t>
          </a:r>
          <a:r>
            <a:rPr lang="en-US" sz="1000" b="0" i="0" strike="noStrike">
              <a:solidFill>
                <a:srgbClr val="0000FF"/>
              </a:solidFill>
              <a:latin typeface="Arial"/>
              <a:cs typeface="Arial"/>
            </a:rPr>
            <a:t>   </a:t>
          </a:r>
          <a:r>
            <a:rPr lang="en-US" sz="1000" b="1" i="0" strike="noStrike">
              <a:solidFill>
                <a:srgbClr val="0000FF"/>
              </a:solidFill>
              <a:latin typeface="Arial"/>
              <a:cs typeface="Arial"/>
            </a:rPr>
            <a:t>      6.08%</a:t>
          </a: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10 years              </a:t>
          </a:r>
          <a:r>
            <a:rPr lang="en-US" sz="1000" b="0" i="0" strike="noStrike">
              <a:solidFill>
                <a:srgbClr val="FF0000"/>
              </a:solidFill>
              <a:latin typeface="Arial"/>
              <a:cs typeface="Arial"/>
            </a:rPr>
            <a:t>2.50%</a:t>
          </a:r>
          <a:r>
            <a:rPr lang="en-US" sz="1000" b="0" i="0" strike="noStrike">
              <a:solidFill>
                <a:srgbClr val="000000"/>
              </a:solidFill>
              <a:latin typeface="Arial"/>
              <a:cs typeface="Arial"/>
            </a:rPr>
            <a:t>       </a:t>
          </a:r>
          <a:r>
            <a:rPr lang="en-US" sz="1000" b="0" i="0" strike="noStrike">
              <a:solidFill>
                <a:srgbClr val="008000"/>
              </a:solidFill>
              <a:latin typeface="Arial"/>
              <a:cs typeface="Arial"/>
            </a:rPr>
            <a:t>4.00%</a:t>
          </a:r>
          <a:r>
            <a:rPr lang="en-US" sz="1000" b="0" i="0" strike="noStrike">
              <a:solidFill>
                <a:srgbClr val="000000"/>
              </a:solidFill>
              <a:latin typeface="Arial"/>
              <a:cs typeface="Arial"/>
            </a:rPr>
            <a:t>         </a:t>
          </a:r>
          <a:r>
            <a:rPr lang="en-US" sz="1000" b="0" i="0" strike="noStrike">
              <a:solidFill>
                <a:srgbClr val="0000FF"/>
              </a:solidFill>
              <a:latin typeface="Arial"/>
              <a:cs typeface="Arial"/>
            </a:rPr>
            <a:t>0.28%</a:t>
          </a:r>
          <a:r>
            <a:rPr lang="en-US" sz="1000" b="0" i="0" strike="noStrike">
              <a:solidFill>
                <a:srgbClr val="000000"/>
              </a:solidFill>
              <a:latin typeface="Arial"/>
              <a:cs typeface="Arial"/>
            </a:rPr>
            <a:t>         </a:t>
          </a:r>
          <a:r>
            <a:rPr lang="en-US" sz="1000" b="1" i="0" strike="noStrike">
              <a:solidFill>
                <a:srgbClr val="0000FF"/>
              </a:solidFill>
              <a:latin typeface="Arial"/>
              <a:cs typeface="Arial"/>
            </a:rPr>
            <a:t>  6.78%</a:t>
          </a: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20 years              </a:t>
          </a:r>
          <a:r>
            <a:rPr lang="en-US" sz="1000" b="0" i="0" strike="noStrike">
              <a:solidFill>
                <a:srgbClr val="FF0000"/>
              </a:solidFill>
              <a:latin typeface="Arial"/>
              <a:cs typeface="Arial"/>
            </a:rPr>
            <a:t>2.50%</a:t>
          </a:r>
          <a:r>
            <a:rPr lang="en-US" sz="1000" b="0" i="0" strike="noStrike">
              <a:solidFill>
                <a:srgbClr val="000000"/>
              </a:solidFill>
              <a:latin typeface="Arial"/>
              <a:cs typeface="Arial"/>
            </a:rPr>
            <a:t>       </a:t>
          </a:r>
          <a:r>
            <a:rPr lang="en-US" sz="1000" b="0" i="0" strike="noStrike">
              <a:solidFill>
                <a:srgbClr val="008000"/>
              </a:solidFill>
              <a:latin typeface="Arial"/>
              <a:cs typeface="Arial"/>
            </a:rPr>
            <a:t>4.50%</a:t>
          </a:r>
          <a:r>
            <a:rPr lang="en-US" sz="1000" b="0" i="0" strike="noStrike">
              <a:solidFill>
                <a:srgbClr val="000000"/>
              </a:solidFill>
              <a:latin typeface="Arial"/>
              <a:cs typeface="Arial"/>
            </a:rPr>
            <a:t>         </a:t>
          </a:r>
          <a:r>
            <a:rPr lang="en-US" sz="1000" b="0" i="0" strike="noStrike">
              <a:solidFill>
                <a:srgbClr val="0000FF"/>
              </a:solidFill>
              <a:latin typeface="Arial"/>
              <a:cs typeface="Arial"/>
            </a:rPr>
            <a:t>0.42%</a:t>
          </a:r>
          <a:r>
            <a:rPr lang="en-US" sz="1000" b="0" i="0" strike="noStrike">
              <a:solidFill>
                <a:srgbClr val="000000"/>
              </a:solidFill>
              <a:latin typeface="Arial"/>
              <a:cs typeface="Arial"/>
            </a:rPr>
            <a:t>    </a:t>
          </a:r>
          <a:r>
            <a:rPr lang="en-US" sz="1000" b="1" i="0" strike="noStrike">
              <a:solidFill>
                <a:srgbClr val="0000FF"/>
              </a:solidFill>
              <a:latin typeface="Arial"/>
              <a:cs typeface="Arial"/>
            </a:rPr>
            <a:t>       7.42%</a:t>
          </a: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30 years             </a:t>
          </a:r>
          <a:r>
            <a:rPr lang="en-US" sz="1000" b="0" i="0" strike="noStrike">
              <a:solidFill>
                <a:srgbClr val="FF0000"/>
              </a:solidFill>
              <a:latin typeface="Arial"/>
              <a:cs typeface="Arial"/>
            </a:rPr>
            <a:t> 2.50%</a:t>
          </a:r>
          <a:r>
            <a:rPr lang="en-US" sz="1000" b="0" i="0" strike="noStrike">
              <a:solidFill>
                <a:srgbClr val="000000"/>
              </a:solidFill>
              <a:latin typeface="Arial"/>
              <a:cs typeface="Arial"/>
            </a:rPr>
            <a:t>       </a:t>
          </a:r>
          <a:r>
            <a:rPr lang="en-US" sz="1000" b="0" i="0" strike="noStrike">
              <a:solidFill>
                <a:srgbClr val="008000"/>
              </a:solidFill>
              <a:latin typeface="Arial"/>
              <a:cs typeface="Arial"/>
            </a:rPr>
            <a:t>4.67%</a:t>
          </a:r>
          <a:r>
            <a:rPr lang="en-US" sz="1000" b="0" i="0" strike="noStrike">
              <a:solidFill>
                <a:srgbClr val="000000"/>
              </a:solidFill>
              <a:latin typeface="Arial"/>
              <a:cs typeface="Arial"/>
            </a:rPr>
            <a:t>         </a:t>
          </a:r>
          <a:r>
            <a:rPr lang="en-US" sz="1000" b="0" i="0" strike="noStrike">
              <a:solidFill>
                <a:srgbClr val="0000FF"/>
              </a:solidFill>
              <a:latin typeface="Arial"/>
              <a:cs typeface="Arial"/>
            </a:rPr>
            <a:t>0.53%</a:t>
          </a:r>
          <a:r>
            <a:rPr lang="en-US" sz="1000" b="0" i="0" strike="noStrike">
              <a:solidFill>
                <a:srgbClr val="000000"/>
              </a:solidFill>
              <a:latin typeface="Arial"/>
              <a:cs typeface="Arial"/>
            </a:rPr>
            <a:t>    </a:t>
          </a:r>
          <a:r>
            <a:rPr lang="en-US" sz="1000" b="1" i="0" strike="noStrike">
              <a:solidFill>
                <a:srgbClr val="0000FF"/>
              </a:solidFill>
              <a:latin typeface="Arial"/>
              <a:cs typeface="Arial"/>
            </a:rPr>
            <a:t>       7.70%  </a:t>
          </a:r>
        </a:p>
      </xdr:txBody>
    </xdr:sp>
    <xdr:clientData/>
  </xdr:twoCellAnchor>
  <xdr:twoCellAnchor editAs="oneCell">
    <xdr:from>
      <xdr:col>2</xdr:col>
      <xdr:colOff>666750</xdr:colOff>
      <xdr:row>142</xdr:row>
      <xdr:rowOff>66675</xdr:rowOff>
    </xdr:from>
    <xdr:to>
      <xdr:col>3</xdr:col>
      <xdr:colOff>152400</xdr:colOff>
      <xdr:row>143</xdr:row>
      <xdr:rowOff>104775</xdr:rowOff>
    </xdr:to>
    <xdr:sp macro="" textlink="">
      <xdr:nvSpPr>
        <xdr:cNvPr id="1040" name="Text Box 16">
          <a:extLst>
            <a:ext uri="{FF2B5EF4-FFF2-40B4-BE49-F238E27FC236}">
              <a16:creationId xmlns:a16="http://schemas.microsoft.com/office/drawing/2014/main" id="{00000000-0008-0000-0000-000010040000}"/>
            </a:ext>
          </a:extLst>
        </xdr:cNvPr>
        <xdr:cNvSpPr txBox="1">
          <a:spLocks noChangeArrowheads="1"/>
        </xdr:cNvSpPr>
      </xdr:nvSpPr>
      <xdr:spPr bwMode="auto">
        <a:xfrm flipV="1">
          <a:off x="2181225" y="32318325"/>
          <a:ext cx="209550" cy="20002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Arial"/>
              <a:cs typeface="Arial"/>
            </a:rPr>
            <a:t>10 </a:t>
          </a:r>
        </a:p>
      </xdr:txBody>
    </xdr:sp>
    <xdr:clientData/>
  </xdr:twoCellAnchor>
  <xdr:twoCellAnchor editAs="oneCell">
    <xdr:from>
      <xdr:col>7</xdr:col>
      <xdr:colOff>285750</xdr:colOff>
      <xdr:row>139</xdr:row>
      <xdr:rowOff>9525</xdr:rowOff>
    </xdr:from>
    <xdr:to>
      <xdr:col>8</xdr:col>
      <xdr:colOff>161925</xdr:colOff>
      <xdr:row>140</xdr:row>
      <xdr:rowOff>152400</xdr:rowOff>
    </xdr:to>
    <xdr:sp macro="" textlink="">
      <xdr:nvSpPr>
        <xdr:cNvPr id="1041" name="Text Box 17">
          <a:extLst>
            <a:ext uri="{FF2B5EF4-FFF2-40B4-BE49-F238E27FC236}">
              <a16:creationId xmlns:a16="http://schemas.microsoft.com/office/drawing/2014/main" id="{00000000-0008-0000-0000-000011040000}"/>
            </a:ext>
          </a:extLst>
        </xdr:cNvPr>
        <xdr:cNvSpPr txBox="1">
          <a:spLocks noChangeArrowheads="1"/>
        </xdr:cNvSpPr>
      </xdr:nvSpPr>
      <xdr:spPr bwMode="auto">
        <a:xfrm>
          <a:off x="5429250" y="31775400"/>
          <a:ext cx="523875" cy="304800"/>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Arial"/>
              <a:cs typeface="Arial"/>
            </a:rPr>
            <a:t>Real Risk-</a:t>
          </a:r>
        </a:p>
        <a:p>
          <a:pPr algn="l" rtl="0">
            <a:defRPr sz="1000"/>
          </a:pPr>
          <a:r>
            <a:rPr lang="en-US" sz="800" b="0" i="0" strike="noStrike">
              <a:solidFill>
                <a:srgbClr val="000000"/>
              </a:solidFill>
              <a:latin typeface="Arial"/>
              <a:cs typeface="Arial"/>
            </a:rPr>
            <a:t>Free Rate</a:t>
          </a:r>
        </a:p>
      </xdr:txBody>
    </xdr:sp>
    <xdr:clientData/>
  </xdr:twoCellAnchor>
  <xdr:twoCellAnchor editAs="oneCell">
    <xdr:from>
      <xdr:col>7</xdr:col>
      <xdr:colOff>285750</xdr:colOff>
      <xdr:row>133</xdr:row>
      <xdr:rowOff>95250</xdr:rowOff>
    </xdr:from>
    <xdr:to>
      <xdr:col>8</xdr:col>
      <xdr:colOff>171450</xdr:colOff>
      <xdr:row>135</xdr:row>
      <xdr:rowOff>76200</xdr:rowOff>
    </xdr:to>
    <xdr:sp macro="" textlink="">
      <xdr:nvSpPr>
        <xdr:cNvPr id="1042" name="Text Box 18">
          <a:extLst>
            <a:ext uri="{FF2B5EF4-FFF2-40B4-BE49-F238E27FC236}">
              <a16:creationId xmlns:a16="http://schemas.microsoft.com/office/drawing/2014/main" id="{00000000-0008-0000-0000-000012040000}"/>
            </a:ext>
          </a:extLst>
        </xdr:cNvPr>
        <xdr:cNvSpPr txBox="1">
          <a:spLocks noChangeArrowheads="1"/>
        </xdr:cNvSpPr>
      </xdr:nvSpPr>
      <xdr:spPr bwMode="auto">
        <a:xfrm>
          <a:off x="5429250" y="30889575"/>
          <a:ext cx="533400" cy="304800"/>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Arial"/>
              <a:cs typeface="Arial"/>
            </a:rPr>
            <a:t>Inflation </a:t>
          </a:r>
        </a:p>
        <a:p>
          <a:pPr algn="l" rtl="0">
            <a:defRPr sz="1000"/>
          </a:pPr>
          <a:r>
            <a:rPr lang="en-US" sz="800" b="0" i="0" strike="noStrike">
              <a:solidFill>
                <a:srgbClr val="000000"/>
              </a:solidFill>
              <a:latin typeface="Arial"/>
              <a:cs typeface="Arial"/>
            </a:rPr>
            <a:t>Premium</a:t>
          </a:r>
        </a:p>
      </xdr:txBody>
    </xdr:sp>
    <xdr:clientData/>
  </xdr:twoCellAnchor>
  <xdr:twoCellAnchor editAs="oneCell">
    <xdr:from>
      <xdr:col>7</xdr:col>
      <xdr:colOff>285749</xdr:colOff>
      <xdr:row>129</xdr:row>
      <xdr:rowOff>123825</xdr:rowOff>
    </xdr:from>
    <xdr:to>
      <xdr:col>8</xdr:col>
      <xdr:colOff>390524</xdr:colOff>
      <xdr:row>131</xdr:row>
      <xdr:rowOff>104775</xdr:rowOff>
    </xdr:to>
    <xdr:sp macro="" textlink="">
      <xdr:nvSpPr>
        <xdr:cNvPr id="1043" name="Text Box 19">
          <a:extLst>
            <a:ext uri="{FF2B5EF4-FFF2-40B4-BE49-F238E27FC236}">
              <a16:creationId xmlns:a16="http://schemas.microsoft.com/office/drawing/2014/main" id="{00000000-0008-0000-0000-000013040000}"/>
            </a:ext>
          </a:extLst>
        </xdr:cNvPr>
        <xdr:cNvSpPr txBox="1">
          <a:spLocks noChangeArrowheads="1"/>
        </xdr:cNvSpPr>
      </xdr:nvSpPr>
      <xdr:spPr bwMode="auto">
        <a:xfrm>
          <a:off x="5238749" y="29727525"/>
          <a:ext cx="752475" cy="323850"/>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Arial"/>
              <a:cs typeface="Arial"/>
            </a:rPr>
            <a:t>Maturity Risk </a:t>
          </a:r>
        </a:p>
        <a:p>
          <a:pPr algn="l" rtl="0">
            <a:defRPr sz="1000"/>
          </a:pPr>
          <a:r>
            <a:rPr lang="en-US" sz="800" b="0" i="0" strike="noStrike">
              <a:solidFill>
                <a:srgbClr val="000000"/>
              </a:solidFill>
              <a:latin typeface="Arial"/>
              <a:cs typeface="Arial"/>
            </a:rPr>
            <a:t>Premium</a:t>
          </a:r>
        </a:p>
      </xdr:txBody>
    </xdr:sp>
    <xdr:clientData/>
  </xdr:twoCellAnchor>
  <xdr:twoCellAnchor editAs="oneCell">
    <xdr:from>
      <xdr:col>4</xdr:col>
      <xdr:colOff>523875</xdr:colOff>
      <xdr:row>142</xdr:row>
      <xdr:rowOff>95250</xdr:rowOff>
    </xdr:from>
    <xdr:to>
      <xdr:col>5</xdr:col>
      <xdr:colOff>28575</xdr:colOff>
      <xdr:row>143</xdr:row>
      <xdr:rowOff>114300</xdr:rowOff>
    </xdr:to>
    <xdr:sp macro="" textlink="">
      <xdr:nvSpPr>
        <xdr:cNvPr id="1044" name="Text Box 20">
          <a:extLst>
            <a:ext uri="{FF2B5EF4-FFF2-40B4-BE49-F238E27FC236}">
              <a16:creationId xmlns:a16="http://schemas.microsoft.com/office/drawing/2014/main" id="{00000000-0008-0000-0000-000014040000}"/>
            </a:ext>
          </a:extLst>
        </xdr:cNvPr>
        <xdr:cNvSpPr txBox="1">
          <a:spLocks noChangeArrowheads="1"/>
        </xdr:cNvSpPr>
      </xdr:nvSpPr>
      <xdr:spPr bwMode="auto">
        <a:xfrm>
          <a:off x="3524250" y="32346900"/>
          <a:ext cx="209550" cy="18097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Arial"/>
              <a:cs typeface="Arial"/>
            </a:rPr>
            <a:t>20</a:t>
          </a:r>
        </a:p>
      </xdr:txBody>
    </xdr:sp>
    <xdr:clientData/>
  </xdr:twoCellAnchor>
  <xdr:twoCellAnchor editAs="oneCell">
    <xdr:from>
      <xdr:col>6</xdr:col>
      <xdr:colOff>504825</xdr:colOff>
      <xdr:row>142</xdr:row>
      <xdr:rowOff>104775</xdr:rowOff>
    </xdr:from>
    <xdr:to>
      <xdr:col>7</xdr:col>
      <xdr:colOff>95250</xdr:colOff>
      <xdr:row>143</xdr:row>
      <xdr:rowOff>76200</xdr:rowOff>
    </xdr:to>
    <xdr:sp macro="" textlink="">
      <xdr:nvSpPr>
        <xdr:cNvPr id="1045" name="Text Box 21">
          <a:extLst>
            <a:ext uri="{FF2B5EF4-FFF2-40B4-BE49-F238E27FC236}">
              <a16:creationId xmlns:a16="http://schemas.microsoft.com/office/drawing/2014/main" id="{00000000-0008-0000-0000-000015040000}"/>
            </a:ext>
          </a:extLst>
        </xdr:cNvPr>
        <xdr:cNvSpPr txBox="1">
          <a:spLocks noChangeArrowheads="1"/>
        </xdr:cNvSpPr>
      </xdr:nvSpPr>
      <xdr:spPr bwMode="auto">
        <a:xfrm>
          <a:off x="4953000" y="32356425"/>
          <a:ext cx="190500" cy="133350"/>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Arial"/>
              <a:cs typeface="Arial"/>
            </a:rPr>
            <a:t>30</a:t>
          </a:r>
        </a:p>
      </xdr:txBody>
    </xdr:sp>
    <xdr:clientData/>
  </xdr:twoCellAnchor>
  <xdr:twoCellAnchor>
    <xdr:from>
      <xdr:col>0</xdr:col>
      <xdr:colOff>0</xdr:colOff>
      <xdr:row>201</xdr:row>
      <xdr:rowOff>0</xdr:rowOff>
    </xdr:from>
    <xdr:to>
      <xdr:col>8</xdr:col>
      <xdr:colOff>666750</xdr:colOff>
      <xdr:row>221</xdr:row>
      <xdr:rowOff>0</xdr:rowOff>
    </xdr:to>
    <xdr:grpSp>
      <xdr:nvGrpSpPr>
        <xdr:cNvPr id="1298" name="Group 26">
          <a:extLst>
            <a:ext uri="{FF2B5EF4-FFF2-40B4-BE49-F238E27FC236}">
              <a16:creationId xmlns:a16="http://schemas.microsoft.com/office/drawing/2014/main" id="{00000000-0008-0000-0000-000012050000}"/>
            </a:ext>
          </a:extLst>
        </xdr:cNvPr>
        <xdr:cNvGrpSpPr>
          <a:grpSpLocks/>
        </xdr:cNvGrpSpPr>
      </xdr:nvGrpSpPr>
      <xdr:grpSpPr bwMode="auto">
        <a:xfrm>
          <a:off x="0" y="42805350"/>
          <a:ext cx="6267450" cy="3238500"/>
          <a:chOff x="0" y="7050"/>
          <a:chExt cx="880" cy="440"/>
        </a:xfrm>
      </xdr:grpSpPr>
      <xdr:graphicFrame macro="">
        <xdr:nvGraphicFramePr>
          <xdr:cNvPr id="1301" name="Chart 22">
            <a:extLst>
              <a:ext uri="{FF2B5EF4-FFF2-40B4-BE49-F238E27FC236}">
                <a16:creationId xmlns:a16="http://schemas.microsoft.com/office/drawing/2014/main" id="{00000000-0008-0000-0000-000015050000}"/>
              </a:ext>
            </a:extLst>
          </xdr:cNvPr>
          <xdr:cNvGraphicFramePr>
            <a:graphicFrameLocks/>
          </xdr:cNvGraphicFramePr>
        </xdr:nvGraphicFramePr>
        <xdr:xfrm>
          <a:off x="0" y="7050"/>
          <a:ext cx="880" cy="440"/>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1047" name="Text Box 23">
            <a:extLst>
              <a:ext uri="{FF2B5EF4-FFF2-40B4-BE49-F238E27FC236}">
                <a16:creationId xmlns:a16="http://schemas.microsoft.com/office/drawing/2014/main" id="{00000000-0008-0000-0000-000017040000}"/>
              </a:ext>
            </a:extLst>
          </xdr:cNvPr>
          <xdr:cNvSpPr txBox="1">
            <a:spLocks noChangeArrowheads="1"/>
          </xdr:cNvSpPr>
        </xdr:nvSpPr>
        <xdr:spPr bwMode="auto">
          <a:xfrm>
            <a:off x="287" y="7443"/>
            <a:ext cx="32" cy="22"/>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Arial"/>
                <a:cs typeface="Arial"/>
              </a:rPr>
              <a:t>10</a:t>
            </a:r>
          </a:p>
        </xdr:txBody>
      </xdr:sp>
    </xdr:grpSp>
    <xdr:clientData/>
  </xdr:twoCellAnchor>
  <xdr:twoCellAnchor>
    <xdr:from>
      <xdr:col>1</xdr:col>
      <xdr:colOff>438150</xdr:colOff>
      <xdr:row>222</xdr:row>
      <xdr:rowOff>9525</xdr:rowOff>
    </xdr:from>
    <xdr:to>
      <xdr:col>7</xdr:col>
      <xdr:colOff>0</xdr:colOff>
      <xdr:row>230</xdr:row>
      <xdr:rowOff>0</xdr:rowOff>
    </xdr:to>
    <xdr:sp macro="" textlink="">
      <xdr:nvSpPr>
        <xdr:cNvPr id="1048" name="Text Box 24">
          <a:extLst>
            <a:ext uri="{FF2B5EF4-FFF2-40B4-BE49-F238E27FC236}">
              <a16:creationId xmlns:a16="http://schemas.microsoft.com/office/drawing/2014/main" id="{00000000-0008-0000-0000-000018040000}"/>
            </a:ext>
          </a:extLst>
        </xdr:cNvPr>
        <xdr:cNvSpPr txBox="1">
          <a:spLocks noChangeArrowheads="1"/>
        </xdr:cNvSpPr>
      </xdr:nvSpPr>
      <xdr:spPr bwMode="auto">
        <a:xfrm>
          <a:off x="1228725" y="46472475"/>
          <a:ext cx="3914775" cy="1285875"/>
        </a:xfrm>
        <a:prstGeom prst="rect">
          <a:avLst/>
        </a:prstGeom>
        <a:solidFill>
          <a:srgbClr val="FFFFFF"/>
        </a:solidFill>
        <a:ln w="15875">
          <a:solidFill>
            <a:srgbClr val="008000"/>
          </a:solidFill>
          <a:miter lim="800000"/>
          <a:headEnd/>
          <a:tailEnd/>
        </a:ln>
      </xdr:spPr>
      <xdr:txBody>
        <a:bodyPr vertOverflow="clip" wrap="square" lIns="27432" tIns="22860" rIns="0" bIns="0" anchor="t" upright="1"/>
        <a:lstStyle/>
        <a:p>
          <a:pPr algn="l" rtl="0">
            <a:defRPr sz="1000"/>
          </a:pPr>
          <a:r>
            <a:rPr lang="en-US" sz="1000" b="0" i="0" strike="noStrike">
              <a:solidFill>
                <a:srgbClr val="000000"/>
              </a:solidFill>
              <a:latin typeface="Arial"/>
              <a:cs typeface="Arial"/>
            </a:rPr>
            <a:t>                           </a:t>
          </a:r>
          <a:r>
            <a:rPr lang="en-US" sz="1000" b="0" i="0" u="dbl" strike="noStrike">
              <a:solidFill>
                <a:srgbClr val="000000"/>
              </a:solidFill>
              <a:latin typeface="Arial"/>
              <a:cs typeface="Arial"/>
            </a:rPr>
            <a:t>        With decreasing expected inflation        </a:t>
          </a:r>
          <a:endParaRPr lang="en-US" sz="1000" b="0" i="0" strike="noStrike">
            <a:solidFill>
              <a:srgbClr val="000000"/>
            </a:solidFill>
            <a:latin typeface="Arial"/>
            <a:cs typeface="Arial"/>
          </a:endParaRPr>
        </a:p>
        <a:p>
          <a:pPr algn="l" rtl="0">
            <a:defRPr sz="1000"/>
          </a:pPr>
          <a:r>
            <a:rPr lang="en-US" sz="1000" b="0" i="0" u="sng" strike="noStrike">
              <a:solidFill>
                <a:srgbClr val="000000"/>
              </a:solidFill>
              <a:latin typeface="Arial"/>
              <a:cs typeface="Arial"/>
            </a:rPr>
            <a:t>Maturity</a:t>
          </a:r>
          <a:r>
            <a:rPr lang="en-US" sz="1000" b="0" i="0" strike="noStrike">
              <a:solidFill>
                <a:srgbClr val="000000"/>
              </a:solidFill>
              <a:latin typeface="Arial"/>
              <a:cs typeface="Arial"/>
            </a:rPr>
            <a:t>               </a:t>
          </a:r>
          <a:r>
            <a:rPr lang="en-US" sz="1000" b="0" i="0" u="sng" strike="noStrike">
              <a:solidFill>
                <a:srgbClr val="000000"/>
              </a:solidFill>
              <a:latin typeface="Arial"/>
              <a:cs typeface="Arial"/>
            </a:rPr>
            <a:t>   r*             IP              MRP             </a:t>
          </a:r>
          <a:r>
            <a:rPr lang="en-US" sz="1000" b="1" i="0" u="sng" strike="noStrike">
              <a:solidFill>
                <a:srgbClr val="000000"/>
              </a:solidFill>
              <a:latin typeface="Arial"/>
              <a:cs typeface="Arial"/>
            </a:rPr>
            <a:t>Yield</a:t>
          </a:r>
          <a:r>
            <a:rPr lang="en-US" sz="1000" b="0" i="0" u="sng" strike="noStrike">
              <a:solidFill>
                <a:srgbClr val="000000"/>
              </a:solidFill>
              <a:latin typeface="Arial"/>
              <a:cs typeface="Arial"/>
            </a:rPr>
            <a:t>  </a:t>
          </a: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1 year                 </a:t>
          </a:r>
          <a:r>
            <a:rPr lang="en-US" sz="1000" b="0" i="0" strike="noStrike">
              <a:solidFill>
                <a:srgbClr val="FF0000"/>
              </a:solidFill>
              <a:latin typeface="Arial"/>
              <a:cs typeface="Arial"/>
            </a:rPr>
            <a:t> 2.50%</a:t>
          </a:r>
          <a:r>
            <a:rPr lang="en-US" sz="1000" b="0" i="0" strike="noStrike">
              <a:solidFill>
                <a:srgbClr val="000000"/>
              </a:solidFill>
              <a:latin typeface="Arial"/>
              <a:cs typeface="Arial"/>
            </a:rPr>
            <a:t>       </a:t>
          </a:r>
          <a:r>
            <a:rPr lang="en-US" sz="1000" b="0" i="0" strike="noStrike">
              <a:solidFill>
                <a:srgbClr val="008000"/>
              </a:solidFill>
              <a:latin typeface="Arial"/>
              <a:cs typeface="Arial"/>
            </a:rPr>
            <a:t>5.00%</a:t>
          </a:r>
          <a:r>
            <a:rPr lang="en-US" sz="1000" b="0" i="0" strike="noStrike">
              <a:solidFill>
                <a:srgbClr val="000000"/>
              </a:solidFill>
              <a:latin typeface="Arial"/>
              <a:cs typeface="Arial"/>
            </a:rPr>
            <a:t>         </a:t>
          </a:r>
          <a:r>
            <a:rPr lang="en-US" sz="1000" b="0" i="0" strike="noStrike">
              <a:solidFill>
                <a:srgbClr val="0000FF"/>
              </a:solidFill>
              <a:latin typeface="Arial"/>
              <a:cs typeface="Arial"/>
            </a:rPr>
            <a:t> 0.00%           </a:t>
          </a:r>
          <a:r>
            <a:rPr lang="en-US" sz="1000" b="1" i="0" strike="noStrike">
              <a:solidFill>
                <a:srgbClr val="0000FF"/>
              </a:solidFill>
              <a:latin typeface="Arial"/>
              <a:cs typeface="Arial"/>
            </a:rPr>
            <a:t>7.50%</a:t>
          </a:r>
          <a:r>
            <a:rPr lang="en-US" sz="1000" b="0" i="0" strike="noStrike">
              <a:solidFill>
                <a:srgbClr val="0000FF"/>
              </a:solidFill>
              <a:latin typeface="Arial"/>
              <a:cs typeface="Arial"/>
            </a:rPr>
            <a:t> </a:t>
          </a: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5 years                </a:t>
          </a:r>
          <a:r>
            <a:rPr lang="en-US" sz="1000" b="0" i="0" strike="noStrike">
              <a:solidFill>
                <a:srgbClr val="FF0000"/>
              </a:solidFill>
              <a:latin typeface="Arial"/>
              <a:cs typeface="Arial"/>
            </a:rPr>
            <a:t>2.50%</a:t>
          </a:r>
          <a:r>
            <a:rPr lang="en-US" sz="1000" b="0" i="0" strike="noStrike">
              <a:solidFill>
                <a:srgbClr val="000000"/>
              </a:solidFill>
              <a:latin typeface="Arial"/>
              <a:cs typeface="Arial"/>
            </a:rPr>
            <a:t>       </a:t>
          </a:r>
          <a:r>
            <a:rPr lang="en-US" sz="1000" b="0" i="0" strike="noStrike">
              <a:solidFill>
                <a:srgbClr val="008000"/>
              </a:solidFill>
              <a:latin typeface="Arial"/>
              <a:cs typeface="Arial"/>
            </a:rPr>
            <a:t>4.60%</a:t>
          </a:r>
          <a:r>
            <a:rPr lang="en-US" sz="1000" b="0" i="0" strike="noStrike">
              <a:solidFill>
                <a:srgbClr val="000000"/>
              </a:solidFill>
              <a:latin typeface="Arial"/>
              <a:cs typeface="Arial"/>
            </a:rPr>
            <a:t>          </a:t>
          </a:r>
          <a:r>
            <a:rPr lang="en-US" sz="1000" b="0" i="0" strike="noStrike">
              <a:solidFill>
                <a:srgbClr val="0000FF"/>
              </a:solidFill>
              <a:latin typeface="Arial"/>
              <a:cs typeface="Arial"/>
            </a:rPr>
            <a:t>0.18%     </a:t>
          </a:r>
          <a:r>
            <a:rPr lang="en-US" sz="1000" b="1" i="0" strike="noStrike">
              <a:solidFill>
                <a:srgbClr val="0000FF"/>
              </a:solidFill>
              <a:latin typeface="Arial"/>
              <a:cs typeface="Arial"/>
            </a:rPr>
            <a:t>      7.28%</a:t>
          </a: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10 years             </a:t>
          </a:r>
          <a:r>
            <a:rPr lang="en-US" sz="1000" b="0" i="0" strike="noStrike">
              <a:solidFill>
                <a:srgbClr val="FF0000"/>
              </a:solidFill>
              <a:latin typeface="Arial"/>
              <a:cs typeface="Arial"/>
            </a:rPr>
            <a:t> 2.50%</a:t>
          </a:r>
          <a:r>
            <a:rPr lang="en-US" sz="1000" b="0" i="0" strike="noStrike">
              <a:solidFill>
                <a:srgbClr val="000000"/>
              </a:solidFill>
              <a:latin typeface="Arial"/>
              <a:cs typeface="Arial"/>
            </a:rPr>
            <a:t>       </a:t>
          </a:r>
          <a:r>
            <a:rPr lang="en-US" sz="1000" b="0" i="0" strike="noStrike">
              <a:solidFill>
                <a:srgbClr val="008000"/>
              </a:solidFill>
              <a:latin typeface="Arial"/>
              <a:cs typeface="Arial"/>
            </a:rPr>
            <a:t>4.00%</a:t>
          </a:r>
          <a:r>
            <a:rPr lang="en-US" sz="1000" b="0" i="0" strike="noStrike">
              <a:solidFill>
                <a:srgbClr val="000000"/>
              </a:solidFill>
              <a:latin typeface="Arial"/>
              <a:cs typeface="Arial"/>
            </a:rPr>
            <a:t>         </a:t>
          </a:r>
          <a:r>
            <a:rPr lang="en-US" sz="1000" b="0" i="0" strike="noStrike">
              <a:solidFill>
                <a:srgbClr val="0000FF"/>
              </a:solidFill>
              <a:latin typeface="Arial"/>
              <a:cs typeface="Arial"/>
            </a:rPr>
            <a:t> 0.28%         </a:t>
          </a:r>
          <a:r>
            <a:rPr lang="en-US" sz="1000" b="1" i="0" strike="noStrike">
              <a:solidFill>
                <a:srgbClr val="0000FF"/>
              </a:solidFill>
              <a:latin typeface="Arial"/>
              <a:cs typeface="Arial"/>
            </a:rPr>
            <a:t>  6.78%</a:t>
          </a: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20 years             </a:t>
          </a:r>
          <a:r>
            <a:rPr lang="en-US" sz="1000" b="0" i="0" strike="noStrike">
              <a:solidFill>
                <a:srgbClr val="FF0000"/>
              </a:solidFill>
              <a:latin typeface="Arial"/>
              <a:cs typeface="Arial"/>
            </a:rPr>
            <a:t> 2.50%</a:t>
          </a:r>
          <a:r>
            <a:rPr lang="en-US" sz="1000" b="0" i="0" strike="noStrike">
              <a:solidFill>
                <a:srgbClr val="000000"/>
              </a:solidFill>
              <a:latin typeface="Arial"/>
              <a:cs typeface="Arial"/>
            </a:rPr>
            <a:t>    </a:t>
          </a:r>
          <a:r>
            <a:rPr lang="en-US" sz="1000" b="0" i="0" strike="noStrike">
              <a:solidFill>
                <a:srgbClr val="008000"/>
              </a:solidFill>
              <a:latin typeface="Arial"/>
              <a:cs typeface="Arial"/>
            </a:rPr>
            <a:t>   3.50%</a:t>
          </a:r>
          <a:r>
            <a:rPr lang="en-US" sz="1000" b="0" i="0" strike="noStrike">
              <a:solidFill>
                <a:srgbClr val="000000"/>
              </a:solidFill>
              <a:latin typeface="Arial"/>
              <a:cs typeface="Arial"/>
            </a:rPr>
            <a:t>        </a:t>
          </a:r>
          <a:r>
            <a:rPr lang="en-US" sz="1000" b="0" i="0" strike="noStrike">
              <a:solidFill>
                <a:srgbClr val="0000FF"/>
              </a:solidFill>
              <a:latin typeface="Arial"/>
              <a:cs typeface="Arial"/>
            </a:rPr>
            <a:t>  0.42%          </a:t>
          </a:r>
          <a:r>
            <a:rPr lang="en-US" sz="1000" b="1" i="0" strike="noStrike">
              <a:solidFill>
                <a:srgbClr val="0000FF"/>
              </a:solidFill>
              <a:latin typeface="Arial"/>
              <a:cs typeface="Arial"/>
            </a:rPr>
            <a:t> 6.42%</a:t>
          </a: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30 years              </a:t>
          </a:r>
          <a:r>
            <a:rPr lang="en-US" sz="1000" b="0" i="0" strike="noStrike">
              <a:solidFill>
                <a:srgbClr val="FF0000"/>
              </a:solidFill>
              <a:latin typeface="Arial"/>
              <a:cs typeface="Arial"/>
            </a:rPr>
            <a:t>2.50%</a:t>
          </a:r>
          <a:r>
            <a:rPr lang="en-US" sz="1000" b="0" i="0" strike="noStrike">
              <a:solidFill>
                <a:srgbClr val="000000"/>
              </a:solidFill>
              <a:latin typeface="Arial"/>
              <a:cs typeface="Arial"/>
            </a:rPr>
            <a:t>    </a:t>
          </a:r>
          <a:r>
            <a:rPr lang="en-US" sz="1000" b="0" i="0" strike="noStrike">
              <a:solidFill>
                <a:srgbClr val="008000"/>
              </a:solidFill>
              <a:latin typeface="Arial"/>
              <a:cs typeface="Arial"/>
            </a:rPr>
            <a:t>   3.33%</a:t>
          </a:r>
          <a:r>
            <a:rPr lang="en-US" sz="1000" b="0" i="0" strike="noStrike">
              <a:solidFill>
                <a:srgbClr val="000000"/>
              </a:solidFill>
              <a:latin typeface="Arial"/>
              <a:cs typeface="Arial"/>
            </a:rPr>
            <a:t>         </a:t>
          </a:r>
          <a:r>
            <a:rPr lang="en-US" sz="1000" b="0" i="0" strike="noStrike">
              <a:solidFill>
                <a:srgbClr val="0000FF"/>
              </a:solidFill>
              <a:latin typeface="Arial"/>
              <a:cs typeface="Arial"/>
            </a:rPr>
            <a:t> 0.53%           </a:t>
          </a:r>
          <a:r>
            <a:rPr lang="en-US" sz="1000" b="1" i="0" strike="noStrike">
              <a:solidFill>
                <a:srgbClr val="0000FF"/>
              </a:solidFill>
              <a:latin typeface="Arial"/>
              <a:cs typeface="Arial"/>
            </a:rPr>
            <a:t>6.36%</a:t>
          </a:r>
        </a:p>
      </xdr:txBody>
    </xdr:sp>
    <xdr:clientData/>
  </xdr:twoCellAnchor>
  <xdr:twoCellAnchor>
    <xdr:from>
      <xdr:col>0</xdr:col>
      <xdr:colOff>28575</xdr:colOff>
      <xdr:row>294</xdr:row>
      <xdr:rowOff>57150</xdr:rowOff>
    </xdr:from>
    <xdr:to>
      <xdr:col>8</xdr:col>
      <xdr:colOff>504825</xdr:colOff>
      <xdr:row>316</xdr:row>
      <xdr:rowOff>0</xdr:rowOff>
    </xdr:to>
    <xdr:graphicFrame macro="">
      <xdr:nvGraphicFramePr>
        <xdr:cNvPr id="1300" name="Chart 25">
          <a:extLst>
            <a:ext uri="{FF2B5EF4-FFF2-40B4-BE49-F238E27FC236}">
              <a16:creationId xmlns:a16="http://schemas.microsoft.com/office/drawing/2014/main" id="{00000000-0008-0000-0000-000014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0.3283</cdr:x>
      <cdr:y>0.85466</cdr:y>
    </cdr:from>
    <cdr:to>
      <cdr:x>0.3283</cdr:x>
      <cdr:y>0.85466</cdr:y>
    </cdr:to>
    <cdr:sp macro="" textlink="">
      <cdr:nvSpPr>
        <cdr:cNvPr id="6145" name="Text Box 1"/>
        <cdr:cNvSpPr txBox="1">
          <a:spLocks xmlns:a="http://schemas.openxmlformats.org/drawingml/2006/main" noChangeArrowheads="1"/>
        </cdr:cNvSpPr>
      </cdr:nvSpPr>
      <cdr:spPr bwMode="auto">
        <a:xfrm xmlns:a="http://schemas.openxmlformats.org/drawingml/2006/main" flipV="1">
          <a:off x="2142066" y="2811705"/>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925" b="0" i="0" strike="noStrike">
              <a:solidFill>
                <a:srgbClr val="000000"/>
              </a:solidFill>
              <a:latin typeface="Arial"/>
              <a:cs typeface="Arial"/>
            </a:rPr>
            <a:t>10 </a:t>
          </a:r>
        </a:p>
      </cdr:txBody>
    </cdr:sp>
  </cdr:relSizeAnchor>
  <cdr:relSizeAnchor xmlns:cdr="http://schemas.openxmlformats.org/drawingml/2006/chartDrawing">
    <cdr:from>
      <cdr:x>0.82862</cdr:x>
      <cdr:y>0.70464</cdr:y>
    </cdr:from>
    <cdr:to>
      <cdr:x>0.82862</cdr:x>
      <cdr:y>0.70464</cdr:y>
    </cdr:to>
    <cdr:sp macro="" textlink="">
      <cdr:nvSpPr>
        <cdr:cNvPr id="6146" name="Text Box 2"/>
        <cdr:cNvSpPr txBox="1">
          <a:spLocks xmlns:a="http://schemas.openxmlformats.org/drawingml/2006/main" noChangeArrowheads="1"/>
        </cdr:cNvSpPr>
      </cdr:nvSpPr>
      <cdr:spPr bwMode="auto">
        <a:xfrm xmlns:a="http://schemas.openxmlformats.org/drawingml/2006/main">
          <a:off x="5401745" y="2318714"/>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Real risk-</a:t>
          </a:r>
        </a:p>
        <a:p xmlns:a="http://schemas.openxmlformats.org/drawingml/2006/main">
          <a:pPr algn="l" rtl="0">
            <a:defRPr sz="1000"/>
          </a:pPr>
          <a:r>
            <a:rPr lang="en-US" sz="800" b="0" i="0" strike="noStrike">
              <a:solidFill>
                <a:srgbClr val="000000"/>
              </a:solidFill>
              <a:latin typeface="Arial"/>
              <a:cs typeface="Arial"/>
            </a:rPr>
            <a:t>free rate</a:t>
          </a:r>
        </a:p>
      </cdr:txBody>
    </cdr:sp>
  </cdr:relSizeAnchor>
  <cdr:relSizeAnchor xmlns:cdr="http://schemas.openxmlformats.org/drawingml/2006/chartDrawing">
    <cdr:from>
      <cdr:x>0.78551</cdr:x>
      <cdr:y>0.66507</cdr:y>
    </cdr:from>
    <cdr:to>
      <cdr:x>0.82862</cdr:x>
      <cdr:y>0.83864</cdr:y>
    </cdr:to>
    <cdr:sp macro="" textlink="">
      <cdr:nvSpPr>
        <cdr:cNvPr id="6147" name="AutoShape 3"/>
        <cdr:cNvSpPr>
          <a:spLocks xmlns:a="http://schemas.openxmlformats.org/drawingml/2006/main"/>
        </cdr:cNvSpPr>
      </cdr:nvSpPr>
      <cdr:spPr bwMode="auto">
        <a:xfrm xmlns:a="http://schemas.openxmlformats.org/drawingml/2006/main">
          <a:off x="5120877" y="2188686"/>
          <a:ext cx="280868" cy="570369"/>
        </a:xfrm>
        <a:prstGeom xmlns:a="http://schemas.openxmlformats.org/drawingml/2006/main" prst="rightBrace">
          <a:avLst>
            <a:gd name="adj1" fmla="val 16923"/>
            <a:gd name="adj2" fmla="val 50000"/>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0.78083</cdr:x>
      <cdr:y>0.31526</cdr:y>
    </cdr:from>
    <cdr:to>
      <cdr:x>0.82247</cdr:x>
      <cdr:y>0.65075</cdr:y>
    </cdr:to>
    <cdr:sp macro="" textlink="">
      <cdr:nvSpPr>
        <cdr:cNvPr id="6148" name="AutoShape 4"/>
        <cdr:cNvSpPr>
          <a:spLocks xmlns:a="http://schemas.openxmlformats.org/drawingml/2006/main"/>
        </cdr:cNvSpPr>
      </cdr:nvSpPr>
      <cdr:spPr bwMode="auto">
        <a:xfrm xmlns:a="http://schemas.openxmlformats.org/drawingml/2006/main">
          <a:off x="5090382" y="1039174"/>
          <a:ext cx="271239" cy="1102447"/>
        </a:xfrm>
        <a:prstGeom xmlns:a="http://schemas.openxmlformats.org/drawingml/2006/main" prst="rightBrace">
          <a:avLst>
            <a:gd name="adj1" fmla="val 33871"/>
            <a:gd name="adj2" fmla="val 50000"/>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0.82862</cdr:x>
      <cdr:y>0.44077</cdr:y>
    </cdr:from>
    <cdr:to>
      <cdr:x>0.82862</cdr:x>
      <cdr:y>0.44077</cdr:y>
    </cdr:to>
    <cdr:sp macro="" textlink="">
      <cdr:nvSpPr>
        <cdr:cNvPr id="6149" name="Text Box 5"/>
        <cdr:cNvSpPr txBox="1">
          <a:spLocks xmlns:a="http://schemas.openxmlformats.org/drawingml/2006/main" noChangeArrowheads="1"/>
        </cdr:cNvSpPr>
      </cdr:nvSpPr>
      <cdr:spPr bwMode="auto">
        <a:xfrm xmlns:a="http://schemas.openxmlformats.org/drawingml/2006/main">
          <a:off x="5401745" y="1451594"/>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Inflation </a:t>
          </a:r>
        </a:p>
        <a:p xmlns:a="http://schemas.openxmlformats.org/drawingml/2006/main">
          <a:pPr algn="l" rtl="0">
            <a:defRPr sz="1000"/>
          </a:pPr>
          <a:r>
            <a:rPr lang="en-US" sz="800" b="0" i="0" strike="noStrike">
              <a:solidFill>
                <a:srgbClr val="000000"/>
              </a:solidFill>
              <a:latin typeface="Arial"/>
              <a:cs typeface="Arial"/>
            </a:rPr>
            <a:t>premium</a:t>
          </a:r>
        </a:p>
      </cdr:txBody>
    </cdr:sp>
  </cdr:relSizeAnchor>
  <cdr:relSizeAnchor xmlns:cdr="http://schemas.openxmlformats.org/drawingml/2006/chartDrawing">
    <cdr:from>
      <cdr:x>0.82862</cdr:x>
      <cdr:y>0.25773</cdr:y>
    </cdr:from>
    <cdr:to>
      <cdr:x>0.82862</cdr:x>
      <cdr:y>0.25773</cdr:y>
    </cdr:to>
    <cdr:sp macro="" textlink="">
      <cdr:nvSpPr>
        <cdr:cNvPr id="6150" name="Text Box 6"/>
        <cdr:cNvSpPr txBox="1">
          <a:spLocks xmlns:a="http://schemas.openxmlformats.org/drawingml/2006/main" noChangeArrowheads="1"/>
        </cdr:cNvSpPr>
      </cdr:nvSpPr>
      <cdr:spPr bwMode="auto">
        <a:xfrm xmlns:a="http://schemas.openxmlformats.org/drawingml/2006/main">
          <a:off x="5401745" y="850114"/>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Maturity risk </a:t>
          </a:r>
        </a:p>
        <a:p xmlns:a="http://schemas.openxmlformats.org/drawingml/2006/main">
          <a:pPr algn="l" rtl="0">
            <a:defRPr sz="1000"/>
          </a:pPr>
          <a:r>
            <a:rPr lang="en-US" sz="800" b="0" i="0" strike="noStrike">
              <a:solidFill>
                <a:srgbClr val="000000"/>
              </a:solidFill>
              <a:latin typeface="Arial"/>
              <a:cs typeface="Arial"/>
            </a:rPr>
            <a:t>premium</a:t>
          </a:r>
        </a:p>
      </cdr:txBody>
    </cdr:sp>
  </cdr:relSizeAnchor>
  <cdr:relSizeAnchor xmlns:cdr="http://schemas.openxmlformats.org/drawingml/2006/chartDrawing">
    <cdr:from>
      <cdr:x>0.00731</cdr:x>
      <cdr:y>0.01449</cdr:y>
    </cdr:from>
    <cdr:to>
      <cdr:x>0.00731</cdr:x>
      <cdr:y>0.01449</cdr:y>
    </cdr:to>
    <cdr:sp macro="" textlink="">
      <cdr:nvSpPr>
        <cdr:cNvPr id="6151" name="Text Box 7"/>
        <cdr:cNvSpPr txBox="1">
          <a:spLocks xmlns:a="http://schemas.openxmlformats.org/drawingml/2006/main" noChangeArrowheads="1"/>
        </cdr:cNvSpPr>
      </cdr:nvSpPr>
      <cdr:spPr bwMode="auto">
        <a:xfrm xmlns:a="http://schemas.openxmlformats.org/drawingml/2006/main">
          <a:off x="50800" y="50800"/>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25" b="0" i="0" strike="noStrike">
              <a:solidFill>
                <a:srgbClr val="000000"/>
              </a:solidFill>
              <a:latin typeface="Arial"/>
              <a:cs typeface="Arial"/>
            </a:rPr>
            <a:t>Panel A</a:t>
          </a:r>
        </a:p>
      </cdr:txBody>
    </cdr:sp>
  </cdr:relSizeAnchor>
  <cdr:relSizeAnchor xmlns:cdr="http://schemas.openxmlformats.org/drawingml/2006/chartDrawing">
    <cdr:from>
      <cdr:x>0.55493</cdr:x>
      <cdr:y>0.86097</cdr:y>
    </cdr:from>
    <cdr:to>
      <cdr:x>0.55493</cdr:x>
      <cdr:y>0.86097</cdr:y>
    </cdr:to>
    <cdr:sp macro="" textlink="">
      <cdr:nvSpPr>
        <cdr:cNvPr id="6152" name="Text Box 8"/>
        <cdr:cNvSpPr txBox="1">
          <a:spLocks xmlns:a="http://schemas.openxmlformats.org/drawingml/2006/main" noChangeArrowheads="1"/>
        </cdr:cNvSpPr>
      </cdr:nvSpPr>
      <cdr:spPr bwMode="auto">
        <a:xfrm xmlns:a="http://schemas.openxmlformats.org/drawingml/2006/main">
          <a:off x="3618632" y="2832445"/>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20</a:t>
          </a:r>
        </a:p>
      </cdr:txBody>
    </cdr:sp>
  </cdr:relSizeAnchor>
  <cdr:relSizeAnchor xmlns:cdr="http://schemas.openxmlformats.org/drawingml/2006/chartDrawing">
    <cdr:from>
      <cdr:x>0.76876</cdr:x>
      <cdr:y>0.87675</cdr:y>
    </cdr:from>
    <cdr:to>
      <cdr:x>0.76876</cdr:x>
      <cdr:y>0.87675</cdr:y>
    </cdr:to>
    <cdr:sp macro="" textlink="">
      <cdr:nvSpPr>
        <cdr:cNvPr id="6153" name="Text Box 9"/>
        <cdr:cNvSpPr txBox="1">
          <a:spLocks xmlns:a="http://schemas.openxmlformats.org/drawingml/2006/main" noChangeArrowheads="1"/>
        </cdr:cNvSpPr>
      </cdr:nvSpPr>
      <cdr:spPr bwMode="auto">
        <a:xfrm xmlns:a="http://schemas.openxmlformats.org/drawingml/2006/main">
          <a:off x="5011739" y="2884297"/>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30</a:t>
          </a:r>
        </a:p>
      </cdr:txBody>
    </cdr:sp>
  </cdr:relSizeAnchor>
  <cdr:relSizeAnchor xmlns:cdr="http://schemas.openxmlformats.org/drawingml/2006/chartDrawing">
    <cdr:from>
      <cdr:x>0.78551</cdr:x>
      <cdr:y>0.26963</cdr:y>
    </cdr:from>
    <cdr:to>
      <cdr:x>0.81237</cdr:x>
      <cdr:y>0.31696</cdr:y>
    </cdr:to>
    <cdr:sp macro="" textlink="">
      <cdr:nvSpPr>
        <cdr:cNvPr id="6154" name="AutoShape 10"/>
        <cdr:cNvSpPr>
          <a:spLocks xmlns:a="http://schemas.openxmlformats.org/drawingml/2006/main"/>
        </cdr:cNvSpPr>
      </cdr:nvSpPr>
      <cdr:spPr bwMode="auto">
        <a:xfrm xmlns:a="http://schemas.openxmlformats.org/drawingml/2006/main">
          <a:off x="5120877" y="889202"/>
          <a:ext cx="174940" cy="155556"/>
        </a:xfrm>
        <a:prstGeom xmlns:a="http://schemas.openxmlformats.org/drawingml/2006/main" prst="rightBrace">
          <a:avLst>
            <a:gd name="adj1" fmla="val 8333"/>
            <a:gd name="adj2" fmla="val 50000"/>
          </a:avLst>
        </a:prstGeom>
        <a:noFill xmlns:a="http://schemas.openxmlformats.org/drawingml/2006/main"/>
        <a:ln xmlns:a="http://schemas.openxmlformats.org/drawingml/2006/main" w="9525">
          <a:solidFill>
            <a:srgbClr val="000000"/>
          </a:solidFill>
          <a:round/>
          <a:headEnd/>
          <a:tailEnd/>
        </a:ln>
      </cdr:spPr>
    </cdr:sp>
  </cdr:relSizeAnchor>
</c:userShapes>
</file>

<file path=xl/drawings/drawing3.xml><?xml version="1.0" encoding="utf-8"?>
<c:userShapes xmlns:c="http://schemas.openxmlformats.org/drawingml/2006/chart">
  <cdr:relSizeAnchor xmlns:cdr="http://schemas.openxmlformats.org/drawingml/2006/chartDrawing">
    <cdr:from>
      <cdr:x>0.4727</cdr:x>
      <cdr:y>0.26777</cdr:y>
    </cdr:from>
    <cdr:to>
      <cdr:x>0.4727</cdr:x>
      <cdr:y>0.26777</cdr:y>
    </cdr:to>
    <cdr:sp macro="" textlink="">
      <cdr:nvSpPr>
        <cdr:cNvPr id="3073" name="Text Box 1025"/>
        <cdr:cNvSpPr txBox="1">
          <a:spLocks xmlns:a="http://schemas.openxmlformats.org/drawingml/2006/main" noChangeArrowheads="1"/>
        </cdr:cNvSpPr>
      </cdr:nvSpPr>
      <cdr:spPr bwMode="auto">
        <a:xfrm xmlns:a="http://schemas.openxmlformats.org/drawingml/2006/main">
          <a:off x="2767701" y="872886"/>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Yield Curve for March 1980</a:t>
          </a:r>
        </a:p>
        <a:p xmlns:a="http://schemas.openxmlformats.org/drawingml/2006/main">
          <a:pPr algn="l" rtl="0">
            <a:defRPr sz="1000"/>
          </a:pPr>
          <a:r>
            <a:rPr lang="en-US" sz="800" b="0" i="0" strike="noStrike">
              <a:solidFill>
                <a:srgbClr val="000000"/>
              </a:solidFill>
              <a:latin typeface="Arial"/>
              <a:cs typeface="Arial"/>
            </a:rPr>
            <a:t>(Current Rate of Inflation: 12%)</a:t>
          </a:r>
        </a:p>
      </cdr:txBody>
    </cdr:sp>
  </cdr:relSizeAnchor>
  <cdr:relSizeAnchor xmlns:cdr="http://schemas.openxmlformats.org/drawingml/2006/chartDrawing">
    <cdr:from>
      <cdr:x>0.4727</cdr:x>
      <cdr:y>0.47209</cdr:y>
    </cdr:from>
    <cdr:to>
      <cdr:x>0.4727</cdr:x>
      <cdr:y>0.47209</cdr:y>
    </cdr:to>
    <cdr:sp macro="" textlink="">
      <cdr:nvSpPr>
        <cdr:cNvPr id="3074" name="Text Box 1026"/>
        <cdr:cNvSpPr txBox="1">
          <a:spLocks xmlns:a="http://schemas.openxmlformats.org/drawingml/2006/main" noChangeArrowheads="1"/>
        </cdr:cNvSpPr>
      </cdr:nvSpPr>
      <cdr:spPr bwMode="auto">
        <a:xfrm xmlns:a="http://schemas.openxmlformats.org/drawingml/2006/main">
          <a:off x="2767701" y="1536545"/>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Yield Curve for February 2000</a:t>
          </a:r>
        </a:p>
        <a:p xmlns:a="http://schemas.openxmlformats.org/drawingml/2006/main">
          <a:pPr algn="l" rtl="0">
            <a:defRPr sz="1000"/>
          </a:pPr>
          <a:r>
            <a:rPr lang="en-US" sz="800" b="0" i="0" strike="noStrike">
              <a:solidFill>
                <a:srgbClr val="000000"/>
              </a:solidFill>
              <a:latin typeface="Arial"/>
              <a:cs typeface="Arial"/>
            </a:rPr>
            <a:t>(Current Rate of Inflation: 3%)</a:t>
          </a:r>
        </a:p>
      </cdr:txBody>
    </cdr:sp>
  </cdr:relSizeAnchor>
  <cdr:relSizeAnchor xmlns:cdr="http://schemas.openxmlformats.org/drawingml/2006/chartDrawing">
    <cdr:from>
      <cdr:x>0.4727</cdr:x>
      <cdr:y>0.62595</cdr:y>
    </cdr:from>
    <cdr:to>
      <cdr:x>0.4727</cdr:x>
      <cdr:y>0.62595</cdr:y>
    </cdr:to>
    <cdr:sp macro="" textlink="">
      <cdr:nvSpPr>
        <cdr:cNvPr id="3075" name="Text Box 1027"/>
        <cdr:cNvSpPr txBox="1">
          <a:spLocks xmlns:a="http://schemas.openxmlformats.org/drawingml/2006/main" noChangeArrowheads="1"/>
        </cdr:cNvSpPr>
      </cdr:nvSpPr>
      <cdr:spPr bwMode="auto">
        <a:xfrm xmlns:a="http://schemas.openxmlformats.org/drawingml/2006/main">
          <a:off x="2767701" y="2036260"/>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Yield Curve for August 1999</a:t>
          </a:r>
        </a:p>
        <a:p xmlns:a="http://schemas.openxmlformats.org/drawingml/2006/main">
          <a:pPr algn="l" rtl="0">
            <a:defRPr sz="1000"/>
          </a:pPr>
          <a:r>
            <a:rPr lang="en-US" sz="800" b="0" i="0" strike="noStrike">
              <a:solidFill>
                <a:srgbClr val="000000"/>
              </a:solidFill>
              <a:latin typeface="Arial"/>
              <a:cs typeface="Arial"/>
            </a:rPr>
            <a:t>(Current Rate of Inflation: 2%)</a:t>
          </a:r>
        </a:p>
      </cdr:txBody>
    </cdr:sp>
  </cdr:relSizeAnchor>
  <cdr:relSizeAnchor xmlns:cdr="http://schemas.openxmlformats.org/drawingml/2006/chartDrawing">
    <cdr:from>
      <cdr:x>0.14045</cdr:x>
      <cdr:y>0.91108</cdr:y>
    </cdr:from>
    <cdr:to>
      <cdr:x>0.14045</cdr:x>
      <cdr:y>0.91108</cdr:y>
    </cdr:to>
    <cdr:sp macro="" textlink="">
      <cdr:nvSpPr>
        <cdr:cNvPr id="3076" name="Text Box 1028"/>
        <cdr:cNvSpPr txBox="1">
          <a:spLocks xmlns:a="http://schemas.openxmlformats.org/drawingml/2006/main" noChangeArrowheads="1"/>
        </cdr:cNvSpPr>
      </cdr:nvSpPr>
      <cdr:spPr bwMode="auto">
        <a:xfrm xmlns:a="http://schemas.openxmlformats.org/drawingml/2006/main">
          <a:off x="824592" y="2962388"/>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Short Term</a:t>
          </a:r>
        </a:p>
      </cdr:txBody>
    </cdr:sp>
  </cdr:relSizeAnchor>
  <cdr:relSizeAnchor xmlns:cdr="http://schemas.openxmlformats.org/drawingml/2006/chartDrawing">
    <cdr:from>
      <cdr:x>0.64903</cdr:x>
      <cdr:y>0.91108</cdr:y>
    </cdr:from>
    <cdr:to>
      <cdr:x>0.64903</cdr:x>
      <cdr:y>0.91108</cdr:y>
    </cdr:to>
    <cdr:sp macro="" textlink="">
      <cdr:nvSpPr>
        <cdr:cNvPr id="3077" name="Text Box 1029"/>
        <cdr:cNvSpPr txBox="1">
          <a:spLocks xmlns:a="http://schemas.openxmlformats.org/drawingml/2006/main" noChangeArrowheads="1"/>
        </cdr:cNvSpPr>
      </cdr:nvSpPr>
      <cdr:spPr bwMode="auto">
        <a:xfrm xmlns:a="http://schemas.openxmlformats.org/drawingml/2006/main">
          <a:off x="3798945" y="2962388"/>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Long Term</a:t>
          </a:r>
        </a:p>
      </cdr:txBody>
    </cdr:sp>
  </cdr:relSizeAnchor>
  <cdr:relSizeAnchor xmlns:cdr="http://schemas.openxmlformats.org/drawingml/2006/chartDrawing">
    <cdr:from>
      <cdr:x>0.24596</cdr:x>
      <cdr:y>0.89264</cdr:y>
    </cdr:from>
    <cdr:to>
      <cdr:x>0.24596</cdr:x>
      <cdr:y>0.89264</cdr:y>
    </cdr:to>
    <cdr:sp macro="" textlink="">
      <cdr:nvSpPr>
        <cdr:cNvPr id="3078" name="Text Box 1030"/>
        <cdr:cNvSpPr txBox="1">
          <a:spLocks xmlns:a="http://schemas.openxmlformats.org/drawingml/2006/main" noChangeArrowheads="1"/>
        </cdr:cNvSpPr>
      </cdr:nvSpPr>
      <cdr:spPr bwMode="auto">
        <a:xfrm xmlns:a="http://schemas.openxmlformats.org/drawingml/2006/main">
          <a:off x="1441612" y="2902485"/>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800" b="0" i="0" strike="noStrike">
              <a:solidFill>
                <a:srgbClr val="000000"/>
              </a:solidFill>
              <a:latin typeface="Arial"/>
              <a:cs typeface="Arial"/>
            </a:rPr>
            <a:t>Intermediate</a:t>
          </a:r>
        </a:p>
        <a:p xmlns:a="http://schemas.openxmlformats.org/drawingml/2006/main">
          <a:pPr algn="ctr" rtl="0">
            <a:defRPr sz="1000"/>
          </a:pPr>
          <a:r>
            <a:rPr lang="en-US" sz="800" b="0" i="0" strike="noStrike">
              <a:solidFill>
                <a:srgbClr val="000000"/>
              </a:solidFill>
              <a:latin typeface="Arial"/>
              <a:cs typeface="Arial"/>
            </a:rPr>
            <a:t> Term</a:t>
          </a:r>
        </a:p>
      </cdr:txBody>
    </cdr:sp>
  </cdr:relSizeAnchor>
  <cdr:relSizeAnchor xmlns:cdr="http://schemas.openxmlformats.org/drawingml/2006/chartDrawing">
    <cdr:from>
      <cdr:x>0.14045</cdr:x>
      <cdr:y>0.89458</cdr:y>
    </cdr:from>
    <cdr:to>
      <cdr:x>0.243</cdr:x>
      <cdr:y>0.94433</cdr:y>
    </cdr:to>
    <cdr:sp macro="" textlink="">
      <cdr:nvSpPr>
        <cdr:cNvPr id="3079" name="Text Box 1031"/>
        <cdr:cNvSpPr txBox="1">
          <a:spLocks xmlns:a="http://schemas.openxmlformats.org/drawingml/2006/main" noChangeArrowheads="1"/>
        </cdr:cNvSpPr>
      </cdr:nvSpPr>
      <cdr:spPr bwMode="auto">
        <a:xfrm xmlns:a="http://schemas.openxmlformats.org/drawingml/2006/main">
          <a:off x="824592" y="2908791"/>
          <a:ext cx="599761" cy="16157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Short Term</a:t>
          </a:r>
        </a:p>
      </cdr:txBody>
    </cdr:sp>
  </cdr:relSizeAnchor>
  <cdr:relSizeAnchor xmlns:cdr="http://schemas.openxmlformats.org/drawingml/2006/chartDrawing">
    <cdr:from>
      <cdr:x>0.64829</cdr:x>
      <cdr:y>0.91108</cdr:y>
    </cdr:from>
    <cdr:to>
      <cdr:x>0.75085</cdr:x>
      <cdr:y>0.96083</cdr:y>
    </cdr:to>
    <cdr:sp macro="" textlink="">
      <cdr:nvSpPr>
        <cdr:cNvPr id="3080" name="Text Box 1032"/>
        <cdr:cNvSpPr txBox="1">
          <a:spLocks xmlns:a="http://schemas.openxmlformats.org/drawingml/2006/main" noChangeArrowheads="1"/>
        </cdr:cNvSpPr>
      </cdr:nvSpPr>
      <cdr:spPr bwMode="auto">
        <a:xfrm xmlns:a="http://schemas.openxmlformats.org/drawingml/2006/main">
          <a:off x="3794630" y="2962388"/>
          <a:ext cx="599761" cy="16157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Long Term</a:t>
          </a:r>
        </a:p>
      </cdr:txBody>
    </cdr:sp>
  </cdr:relSizeAnchor>
  <cdr:relSizeAnchor xmlns:cdr="http://schemas.openxmlformats.org/drawingml/2006/chartDrawing">
    <cdr:from>
      <cdr:x>0.24842</cdr:x>
      <cdr:y>0.89458</cdr:y>
    </cdr:from>
    <cdr:to>
      <cdr:x>0.38195</cdr:x>
      <cdr:y>0.98267</cdr:y>
    </cdr:to>
    <cdr:sp macro="" textlink="">
      <cdr:nvSpPr>
        <cdr:cNvPr id="3081" name="Text Box 1033"/>
        <cdr:cNvSpPr txBox="1">
          <a:spLocks xmlns:a="http://schemas.openxmlformats.org/drawingml/2006/main" noChangeArrowheads="1"/>
        </cdr:cNvSpPr>
      </cdr:nvSpPr>
      <cdr:spPr bwMode="auto">
        <a:xfrm xmlns:a="http://schemas.openxmlformats.org/drawingml/2006/main">
          <a:off x="1455995" y="2908791"/>
          <a:ext cx="780983" cy="28611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800" b="0" i="0" strike="noStrike">
              <a:solidFill>
                <a:srgbClr val="000000"/>
              </a:solidFill>
              <a:latin typeface="Arial"/>
              <a:cs typeface="Arial"/>
            </a:rPr>
            <a:t>Intermediate</a:t>
          </a:r>
        </a:p>
        <a:p xmlns:a="http://schemas.openxmlformats.org/drawingml/2006/main">
          <a:pPr algn="ctr" rtl="0">
            <a:defRPr sz="1000"/>
          </a:pPr>
          <a:r>
            <a:rPr lang="en-US" sz="800" b="0" i="0" strike="noStrike">
              <a:solidFill>
                <a:srgbClr val="000000"/>
              </a:solidFill>
              <a:latin typeface="Arial"/>
              <a:cs typeface="Arial"/>
            </a:rPr>
            <a:t> Term</a:t>
          </a:r>
        </a:p>
      </cdr:txBody>
    </cdr:sp>
  </cdr:relSizeAnchor>
  <cdr:relSizeAnchor xmlns:cdr="http://schemas.openxmlformats.org/drawingml/2006/chartDrawing">
    <cdr:from>
      <cdr:x>0.57532</cdr:x>
      <cdr:y>0.27353</cdr:y>
    </cdr:from>
    <cdr:to>
      <cdr:x>0.72757</cdr:x>
      <cdr:y>0.36765</cdr:y>
    </cdr:to>
    <cdr:sp macro="" textlink="">
      <cdr:nvSpPr>
        <cdr:cNvPr id="3082" name="Text Box 1034"/>
        <cdr:cNvSpPr txBox="1">
          <a:spLocks xmlns:a="http://schemas.openxmlformats.org/drawingml/2006/main" noChangeArrowheads="1"/>
        </cdr:cNvSpPr>
      </cdr:nvSpPr>
      <cdr:spPr bwMode="auto">
        <a:xfrm xmlns:a="http://schemas.openxmlformats.org/drawingml/2006/main">
          <a:off x="3359205" y="885825"/>
          <a:ext cx="888946" cy="30480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Yield Curve for </a:t>
          </a:r>
        </a:p>
        <a:p xmlns:a="http://schemas.openxmlformats.org/drawingml/2006/main">
          <a:pPr algn="l" rtl="0">
            <a:defRPr sz="1000"/>
          </a:pPr>
          <a:r>
            <a:rPr lang="en-US" sz="800" b="0" i="0" strike="noStrike">
              <a:solidFill>
                <a:srgbClr val="000000"/>
              </a:solidFill>
              <a:latin typeface="Arial"/>
              <a:cs typeface="Arial"/>
            </a:rPr>
            <a:t>March 1980</a:t>
          </a:r>
        </a:p>
        <a:p xmlns:a="http://schemas.openxmlformats.org/drawingml/2006/main">
          <a:pPr algn="l" rtl="0">
            <a:defRPr sz="1000"/>
          </a:pPr>
          <a:endParaRPr lang="en-US" sz="800" b="0" i="0" strike="noStrike">
            <a:solidFill>
              <a:srgbClr val="000000"/>
            </a:solidFill>
            <a:latin typeface="Arial"/>
            <a:cs typeface="Arial"/>
          </a:endParaRPr>
        </a:p>
      </cdr:txBody>
    </cdr:sp>
  </cdr:relSizeAnchor>
  <cdr:relSizeAnchor xmlns:cdr="http://schemas.openxmlformats.org/drawingml/2006/chartDrawing">
    <cdr:from>
      <cdr:x>0.5639</cdr:x>
      <cdr:y>0.45588</cdr:y>
    </cdr:from>
    <cdr:to>
      <cdr:x>0.70962</cdr:x>
      <cdr:y>0.558</cdr:y>
    </cdr:to>
    <cdr:sp macro="" textlink="">
      <cdr:nvSpPr>
        <cdr:cNvPr id="3083" name="Text Box 1035"/>
        <cdr:cNvSpPr txBox="1">
          <a:spLocks xmlns:a="http://schemas.openxmlformats.org/drawingml/2006/main" noChangeArrowheads="1"/>
        </cdr:cNvSpPr>
      </cdr:nvSpPr>
      <cdr:spPr bwMode="auto">
        <a:xfrm xmlns:a="http://schemas.openxmlformats.org/drawingml/2006/main">
          <a:off x="3292529" y="1476375"/>
          <a:ext cx="850846" cy="33070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Yield Curve for </a:t>
          </a:r>
        </a:p>
        <a:p xmlns:a="http://schemas.openxmlformats.org/drawingml/2006/main">
          <a:pPr algn="l" rtl="0">
            <a:defRPr sz="1000"/>
          </a:pPr>
          <a:r>
            <a:rPr lang="en-US" sz="800" b="0" i="0" strike="noStrike">
              <a:solidFill>
                <a:srgbClr val="000000"/>
              </a:solidFill>
              <a:latin typeface="Arial"/>
              <a:cs typeface="Arial"/>
            </a:rPr>
            <a:t>February 2000</a:t>
          </a:r>
        </a:p>
        <a:p xmlns:a="http://schemas.openxmlformats.org/drawingml/2006/main">
          <a:pPr algn="l" rtl="0">
            <a:defRPr sz="1000"/>
          </a:pPr>
          <a:r>
            <a:rPr lang="en-US" sz="800" b="0" i="0" strike="noStrike">
              <a:solidFill>
                <a:srgbClr val="000000"/>
              </a:solidFill>
              <a:latin typeface="Arial"/>
              <a:cs typeface="Arial"/>
            </a:rPr>
            <a:t>(</a:t>
          </a:r>
        </a:p>
      </cdr:txBody>
    </cdr:sp>
  </cdr:relSizeAnchor>
  <cdr:relSizeAnchor xmlns:cdr="http://schemas.openxmlformats.org/drawingml/2006/chartDrawing">
    <cdr:from>
      <cdr:x>0.56637</cdr:x>
      <cdr:y>0.58397</cdr:y>
    </cdr:from>
    <cdr:to>
      <cdr:x>0.71209</cdr:x>
      <cdr:y>0.67066</cdr:y>
    </cdr:to>
    <cdr:sp macro="" textlink="">
      <cdr:nvSpPr>
        <cdr:cNvPr id="3084" name="Text Box 1036"/>
        <cdr:cNvSpPr txBox="1">
          <a:spLocks xmlns:a="http://schemas.openxmlformats.org/drawingml/2006/main" noChangeArrowheads="1"/>
        </cdr:cNvSpPr>
      </cdr:nvSpPr>
      <cdr:spPr bwMode="auto">
        <a:xfrm xmlns:a="http://schemas.openxmlformats.org/drawingml/2006/main">
          <a:off x="3128896" y="1857812"/>
          <a:ext cx="805030" cy="27578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Yield Curve for  </a:t>
          </a:r>
        </a:p>
        <a:p xmlns:a="http://schemas.openxmlformats.org/drawingml/2006/main">
          <a:pPr algn="l" rtl="0">
            <a:defRPr sz="1000"/>
          </a:pPr>
          <a:r>
            <a:rPr lang="en-US" sz="800" b="0" i="0" strike="noStrike" baseline="0">
              <a:solidFill>
                <a:srgbClr val="000000"/>
              </a:solidFill>
              <a:latin typeface="Arial"/>
              <a:cs typeface="Arial"/>
            </a:rPr>
            <a:t>March 2017	</a:t>
          </a:r>
        </a:p>
        <a:p xmlns:a="http://schemas.openxmlformats.org/drawingml/2006/main">
          <a:pPr algn="l" rtl="0">
            <a:defRPr sz="1000"/>
          </a:pPr>
          <a:endParaRPr lang="en-US" sz="800" b="0" i="0" strike="noStrike">
            <a:solidFill>
              <a:srgbClr val="000000"/>
            </a:solidFill>
            <a:latin typeface="Arial"/>
            <a:cs typeface="Arial"/>
          </a:endParaRPr>
        </a:p>
        <a:p xmlns:a="http://schemas.openxmlformats.org/drawingml/2006/main">
          <a:pPr algn="l" rtl="0">
            <a:defRPr sz="1000"/>
          </a:pPr>
          <a:endParaRPr lang="en-US" sz="800" b="0" i="0" strike="noStrike">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0.82148</cdr:x>
      <cdr:y>0.72568</cdr:y>
    </cdr:from>
    <cdr:to>
      <cdr:x>0.82148</cdr:x>
      <cdr:y>0.72568</cdr:y>
    </cdr:to>
    <cdr:sp macro="" textlink="">
      <cdr:nvSpPr>
        <cdr:cNvPr id="10241" name="Text Box 1"/>
        <cdr:cNvSpPr txBox="1">
          <a:spLocks xmlns:a="http://schemas.openxmlformats.org/drawingml/2006/main" noChangeArrowheads="1"/>
        </cdr:cNvSpPr>
      </cdr:nvSpPr>
      <cdr:spPr bwMode="auto">
        <a:xfrm xmlns:a="http://schemas.openxmlformats.org/drawingml/2006/main">
          <a:off x="5355201" y="2360208"/>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Real risk-</a:t>
          </a:r>
        </a:p>
        <a:p xmlns:a="http://schemas.openxmlformats.org/drawingml/2006/main">
          <a:pPr algn="l" rtl="0">
            <a:defRPr sz="1000"/>
          </a:pPr>
          <a:r>
            <a:rPr lang="en-US" sz="800" b="0" i="0" strike="noStrike">
              <a:solidFill>
                <a:srgbClr val="000000"/>
              </a:solidFill>
              <a:latin typeface="Arial"/>
              <a:cs typeface="Arial"/>
            </a:rPr>
            <a:t>free rate</a:t>
          </a:r>
        </a:p>
      </cdr:txBody>
    </cdr:sp>
  </cdr:relSizeAnchor>
  <cdr:relSizeAnchor xmlns:cdr="http://schemas.openxmlformats.org/drawingml/2006/chartDrawing">
    <cdr:from>
      <cdr:x>0.78059</cdr:x>
      <cdr:y>0.67618</cdr:y>
    </cdr:from>
    <cdr:to>
      <cdr:x>0.82247</cdr:x>
      <cdr:y>0.85381</cdr:y>
    </cdr:to>
    <cdr:sp macro="" textlink="">
      <cdr:nvSpPr>
        <cdr:cNvPr id="10242" name="AutoShape 2"/>
        <cdr:cNvSpPr>
          <a:spLocks xmlns:a="http://schemas.openxmlformats.org/drawingml/2006/main"/>
        </cdr:cNvSpPr>
      </cdr:nvSpPr>
      <cdr:spPr bwMode="auto">
        <a:xfrm xmlns:a="http://schemas.openxmlformats.org/drawingml/2006/main">
          <a:off x="5088777" y="2199416"/>
          <a:ext cx="272844" cy="576958"/>
        </a:xfrm>
        <a:prstGeom xmlns:a="http://schemas.openxmlformats.org/drawingml/2006/main" prst="rightBrace">
          <a:avLst>
            <a:gd name="adj1" fmla="val 17622"/>
            <a:gd name="adj2" fmla="val 50000"/>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0.78059</cdr:x>
      <cdr:y>0.41774</cdr:y>
    </cdr:from>
    <cdr:to>
      <cdr:x>0.82148</cdr:x>
      <cdr:y>0.6621</cdr:y>
    </cdr:to>
    <cdr:sp macro="" textlink="">
      <cdr:nvSpPr>
        <cdr:cNvPr id="10243" name="AutoShape 3"/>
        <cdr:cNvSpPr>
          <a:spLocks xmlns:a="http://schemas.openxmlformats.org/drawingml/2006/main"/>
        </cdr:cNvSpPr>
      </cdr:nvSpPr>
      <cdr:spPr bwMode="auto">
        <a:xfrm xmlns:a="http://schemas.openxmlformats.org/drawingml/2006/main">
          <a:off x="5088777" y="1359990"/>
          <a:ext cx="266424" cy="793711"/>
        </a:xfrm>
        <a:prstGeom xmlns:a="http://schemas.openxmlformats.org/drawingml/2006/main" prst="rightBrace">
          <a:avLst>
            <a:gd name="adj1" fmla="val 24826"/>
            <a:gd name="adj2" fmla="val 50000"/>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0.82148</cdr:x>
      <cdr:y>0.48932</cdr:y>
    </cdr:from>
    <cdr:to>
      <cdr:x>0.82148</cdr:x>
      <cdr:y>0.48932</cdr:y>
    </cdr:to>
    <cdr:sp macro="" textlink="">
      <cdr:nvSpPr>
        <cdr:cNvPr id="10244" name="Text Box 4"/>
        <cdr:cNvSpPr txBox="1">
          <a:spLocks xmlns:a="http://schemas.openxmlformats.org/drawingml/2006/main" noChangeArrowheads="1"/>
        </cdr:cNvSpPr>
      </cdr:nvSpPr>
      <cdr:spPr bwMode="auto">
        <a:xfrm xmlns:a="http://schemas.openxmlformats.org/drawingml/2006/main">
          <a:off x="5355201" y="1592507"/>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Inflation </a:t>
          </a:r>
        </a:p>
        <a:p xmlns:a="http://schemas.openxmlformats.org/drawingml/2006/main">
          <a:pPr algn="l" rtl="0">
            <a:defRPr sz="1000"/>
          </a:pPr>
          <a:r>
            <a:rPr lang="en-US" sz="800" b="0" i="0" strike="noStrike">
              <a:solidFill>
                <a:srgbClr val="000000"/>
              </a:solidFill>
              <a:latin typeface="Arial"/>
              <a:cs typeface="Arial"/>
            </a:rPr>
            <a:t>premium</a:t>
          </a:r>
        </a:p>
      </cdr:txBody>
    </cdr:sp>
  </cdr:relSizeAnchor>
  <cdr:relSizeAnchor xmlns:cdr="http://schemas.openxmlformats.org/drawingml/2006/chartDrawing">
    <cdr:from>
      <cdr:x>0.82739</cdr:x>
      <cdr:y>0.34591</cdr:y>
    </cdr:from>
    <cdr:to>
      <cdr:x>0.82739</cdr:x>
      <cdr:y>0.34591</cdr:y>
    </cdr:to>
    <cdr:sp macro="" textlink="">
      <cdr:nvSpPr>
        <cdr:cNvPr id="10245" name="Text Box 5"/>
        <cdr:cNvSpPr txBox="1">
          <a:spLocks xmlns:a="http://schemas.openxmlformats.org/drawingml/2006/main" noChangeArrowheads="1"/>
        </cdr:cNvSpPr>
      </cdr:nvSpPr>
      <cdr:spPr bwMode="auto">
        <a:xfrm xmlns:a="http://schemas.openxmlformats.org/drawingml/2006/main">
          <a:off x="5393720" y="1126684"/>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Maturity risk </a:t>
          </a:r>
        </a:p>
        <a:p xmlns:a="http://schemas.openxmlformats.org/drawingml/2006/main">
          <a:pPr algn="l" rtl="0">
            <a:defRPr sz="1000"/>
          </a:pPr>
          <a:r>
            <a:rPr lang="en-US" sz="800" b="0" i="0" strike="noStrike">
              <a:solidFill>
                <a:srgbClr val="000000"/>
              </a:solidFill>
              <a:latin typeface="Arial"/>
              <a:cs typeface="Arial"/>
            </a:rPr>
            <a:t>premium</a:t>
          </a:r>
        </a:p>
      </cdr:txBody>
    </cdr:sp>
  </cdr:relSizeAnchor>
  <cdr:relSizeAnchor xmlns:cdr="http://schemas.openxmlformats.org/drawingml/2006/chartDrawing">
    <cdr:from>
      <cdr:x>0.01692</cdr:x>
      <cdr:y>0.01709</cdr:y>
    </cdr:from>
    <cdr:to>
      <cdr:x>0.01692</cdr:x>
      <cdr:y>0.01709</cdr:y>
    </cdr:to>
    <cdr:sp macro="" textlink="">
      <cdr:nvSpPr>
        <cdr:cNvPr id="10246" name="Text Box 6"/>
        <cdr:cNvSpPr txBox="1">
          <a:spLocks xmlns:a="http://schemas.openxmlformats.org/drawingml/2006/main" noChangeArrowheads="1"/>
        </cdr:cNvSpPr>
      </cdr:nvSpPr>
      <cdr:spPr bwMode="auto">
        <a:xfrm xmlns:a="http://schemas.openxmlformats.org/drawingml/2006/main">
          <a:off x="113394" y="58682"/>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825" b="0" i="0" strike="noStrike">
              <a:solidFill>
                <a:srgbClr val="000000"/>
              </a:solidFill>
              <a:latin typeface="Arial"/>
              <a:cs typeface="Arial"/>
            </a:rPr>
            <a:t>Panel B</a:t>
          </a:r>
        </a:p>
      </cdr:txBody>
    </cdr:sp>
  </cdr:relSizeAnchor>
  <cdr:relSizeAnchor xmlns:cdr="http://schemas.openxmlformats.org/drawingml/2006/chartDrawing">
    <cdr:from>
      <cdr:x>0.57661</cdr:x>
      <cdr:y>0.86813</cdr:y>
    </cdr:from>
    <cdr:to>
      <cdr:x>0.57661</cdr:x>
      <cdr:y>0.86813</cdr:y>
    </cdr:to>
    <cdr:sp macro="" textlink="">
      <cdr:nvSpPr>
        <cdr:cNvPr id="10247" name="Text Box 7"/>
        <cdr:cNvSpPr txBox="1">
          <a:spLocks xmlns:a="http://schemas.openxmlformats.org/drawingml/2006/main" noChangeArrowheads="1"/>
        </cdr:cNvSpPr>
      </cdr:nvSpPr>
      <cdr:spPr bwMode="auto">
        <a:xfrm xmlns:a="http://schemas.openxmlformats.org/drawingml/2006/main">
          <a:off x="3759868" y="2822877"/>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20</a:t>
          </a:r>
        </a:p>
      </cdr:txBody>
    </cdr:sp>
  </cdr:relSizeAnchor>
  <cdr:relSizeAnchor xmlns:cdr="http://schemas.openxmlformats.org/drawingml/2006/chartDrawing">
    <cdr:from>
      <cdr:x>0.77788</cdr:x>
      <cdr:y>0.86813</cdr:y>
    </cdr:from>
    <cdr:to>
      <cdr:x>0.77788</cdr:x>
      <cdr:y>0.86813</cdr:y>
    </cdr:to>
    <cdr:sp macro="" textlink="">
      <cdr:nvSpPr>
        <cdr:cNvPr id="10248" name="Text Box 8"/>
        <cdr:cNvSpPr txBox="1">
          <a:spLocks xmlns:a="http://schemas.openxmlformats.org/drawingml/2006/main" noChangeArrowheads="1"/>
        </cdr:cNvSpPr>
      </cdr:nvSpPr>
      <cdr:spPr bwMode="auto">
        <a:xfrm xmlns:a="http://schemas.openxmlformats.org/drawingml/2006/main">
          <a:off x="5071123" y="2822877"/>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30</a:t>
          </a:r>
        </a:p>
      </cdr:txBody>
    </cdr:sp>
  </cdr:relSizeAnchor>
  <cdr:relSizeAnchor xmlns:cdr="http://schemas.openxmlformats.org/drawingml/2006/chartDrawing">
    <cdr:from>
      <cdr:x>0.79069</cdr:x>
      <cdr:y>0.36823</cdr:y>
    </cdr:from>
    <cdr:to>
      <cdr:x>0.82247</cdr:x>
      <cdr:y>0.41774</cdr:y>
    </cdr:to>
    <cdr:sp macro="" textlink="">
      <cdr:nvSpPr>
        <cdr:cNvPr id="10249" name="AutoShape 9"/>
        <cdr:cNvSpPr>
          <a:spLocks xmlns:a="http://schemas.openxmlformats.org/drawingml/2006/main"/>
        </cdr:cNvSpPr>
      </cdr:nvSpPr>
      <cdr:spPr bwMode="auto">
        <a:xfrm xmlns:a="http://schemas.openxmlformats.org/drawingml/2006/main">
          <a:off x="5154581" y="1199198"/>
          <a:ext cx="207040" cy="160792"/>
        </a:xfrm>
        <a:prstGeom xmlns:a="http://schemas.openxmlformats.org/drawingml/2006/main" prst="rightBrace">
          <a:avLst>
            <a:gd name="adj1" fmla="val 8333"/>
            <a:gd name="adj2" fmla="val 50000"/>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0.82739</cdr:x>
      <cdr:y>0.73393</cdr:y>
    </cdr:from>
    <cdr:to>
      <cdr:x>0.90918</cdr:x>
      <cdr:y>0.82785</cdr:y>
    </cdr:to>
    <cdr:sp macro="" textlink="">
      <cdr:nvSpPr>
        <cdr:cNvPr id="10250" name="Text Box 10"/>
        <cdr:cNvSpPr txBox="1">
          <a:spLocks xmlns:a="http://schemas.openxmlformats.org/drawingml/2006/main" noChangeArrowheads="1"/>
        </cdr:cNvSpPr>
      </cdr:nvSpPr>
      <cdr:spPr bwMode="auto">
        <a:xfrm xmlns:a="http://schemas.openxmlformats.org/drawingml/2006/main">
          <a:off x="5393720" y="2387006"/>
          <a:ext cx="532848" cy="30503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Real Risk-</a:t>
          </a:r>
        </a:p>
        <a:p xmlns:a="http://schemas.openxmlformats.org/drawingml/2006/main">
          <a:pPr algn="l" rtl="0">
            <a:defRPr sz="1000"/>
          </a:pPr>
          <a:r>
            <a:rPr lang="en-US" sz="800" b="0" i="0" strike="noStrike">
              <a:solidFill>
                <a:srgbClr val="000000"/>
              </a:solidFill>
              <a:latin typeface="Arial"/>
              <a:cs typeface="Arial"/>
            </a:rPr>
            <a:t>Free Rate</a:t>
          </a:r>
        </a:p>
      </cdr:txBody>
    </cdr:sp>
  </cdr:relSizeAnchor>
  <cdr:relSizeAnchor xmlns:cdr="http://schemas.openxmlformats.org/drawingml/2006/chartDrawing">
    <cdr:from>
      <cdr:x>0.82739</cdr:x>
      <cdr:y>0.49005</cdr:y>
    </cdr:from>
    <cdr:to>
      <cdr:x>0.8976</cdr:x>
      <cdr:y>0.58396</cdr:y>
    </cdr:to>
    <cdr:sp macro="" textlink="">
      <cdr:nvSpPr>
        <cdr:cNvPr id="10251" name="Text Box 11"/>
        <cdr:cNvSpPr txBox="1">
          <a:spLocks xmlns:a="http://schemas.openxmlformats.org/drawingml/2006/main" noChangeArrowheads="1"/>
        </cdr:cNvSpPr>
      </cdr:nvSpPr>
      <cdr:spPr bwMode="auto">
        <a:xfrm xmlns:a="http://schemas.openxmlformats.org/drawingml/2006/main">
          <a:off x="5393720" y="1594872"/>
          <a:ext cx="457414" cy="30503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Inflation </a:t>
          </a:r>
        </a:p>
        <a:p xmlns:a="http://schemas.openxmlformats.org/drawingml/2006/main">
          <a:pPr algn="l" rtl="0">
            <a:defRPr sz="1000"/>
          </a:pPr>
          <a:r>
            <a:rPr lang="en-US" sz="800" b="0" i="0" strike="noStrike">
              <a:solidFill>
                <a:srgbClr val="000000"/>
              </a:solidFill>
              <a:latin typeface="Arial"/>
              <a:cs typeface="Arial"/>
            </a:rPr>
            <a:t>Premium</a:t>
          </a:r>
        </a:p>
      </cdr:txBody>
    </cdr:sp>
  </cdr:relSizeAnchor>
  <cdr:relSizeAnchor xmlns:cdr="http://schemas.openxmlformats.org/drawingml/2006/chartDrawing">
    <cdr:from>
      <cdr:x>0.82739</cdr:x>
      <cdr:y>0.34712</cdr:y>
    </cdr:from>
    <cdr:to>
      <cdr:x>0.93851</cdr:x>
      <cdr:y>0.43824</cdr:y>
    </cdr:to>
    <cdr:sp macro="" textlink="">
      <cdr:nvSpPr>
        <cdr:cNvPr id="10252" name="Text Box 12"/>
        <cdr:cNvSpPr txBox="1">
          <a:spLocks xmlns:a="http://schemas.openxmlformats.org/drawingml/2006/main" noChangeArrowheads="1"/>
        </cdr:cNvSpPr>
      </cdr:nvSpPr>
      <cdr:spPr bwMode="auto">
        <a:xfrm xmlns:a="http://schemas.openxmlformats.org/drawingml/2006/main">
          <a:off x="5382648" y="1124148"/>
          <a:ext cx="722877" cy="29507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Maturity Risk </a:t>
          </a:r>
        </a:p>
        <a:p xmlns:a="http://schemas.openxmlformats.org/drawingml/2006/main">
          <a:pPr algn="l" rtl="0">
            <a:defRPr sz="1000"/>
          </a:pPr>
          <a:r>
            <a:rPr lang="en-US" sz="800" b="0" i="0" strike="noStrike">
              <a:solidFill>
                <a:srgbClr val="000000"/>
              </a:solidFill>
              <a:latin typeface="Arial"/>
              <a:cs typeface="Arial"/>
            </a:rPr>
            <a:t>Premium</a:t>
          </a:r>
        </a:p>
      </cdr:txBody>
    </cdr:sp>
  </cdr:relSizeAnchor>
  <cdr:relSizeAnchor xmlns:cdr="http://schemas.openxmlformats.org/drawingml/2006/chartDrawing">
    <cdr:from>
      <cdr:x>0.58425</cdr:x>
      <cdr:y>0.889</cdr:y>
    </cdr:from>
    <cdr:to>
      <cdr:x>0.61652</cdr:x>
      <cdr:y>0.94481</cdr:y>
    </cdr:to>
    <cdr:sp macro="" textlink="">
      <cdr:nvSpPr>
        <cdr:cNvPr id="10253" name="Text Box 13"/>
        <cdr:cNvSpPr txBox="1">
          <a:spLocks xmlns:a="http://schemas.openxmlformats.org/drawingml/2006/main" noChangeArrowheads="1"/>
        </cdr:cNvSpPr>
      </cdr:nvSpPr>
      <cdr:spPr bwMode="auto">
        <a:xfrm xmlns:a="http://schemas.openxmlformats.org/drawingml/2006/main">
          <a:off x="3809622" y="2890662"/>
          <a:ext cx="210250" cy="18128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20</a:t>
          </a:r>
        </a:p>
      </cdr:txBody>
    </cdr:sp>
  </cdr:relSizeAnchor>
  <cdr:relSizeAnchor xmlns:cdr="http://schemas.openxmlformats.org/drawingml/2006/chartDrawing">
    <cdr:from>
      <cdr:x>0.77788</cdr:x>
      <cdr:y>0.89215</cdr:y>
    </cdr:from>
    <cdr:to>
      <cdr:x>0.80719</cdr:x>
      <cdr:y>0.93316</cdr:y>
    </cdr:to>
    <cdr:sp macro="" textlink="">
      <cdr:nvSpPr>
        <cdr:cNvPr id="10254" name="Text Box 14"/>
        <cdr:cNvSpPr txBox="1">
          <a:spLocks xmlns:a="http://schemas.openxmlformats.org/drawingml/2006/main" noChangeArrowheads="1"/>
        </cdr:cNvSpPr>
      </cdr:nvSpPr>
      <cdr:spPr bwMode="auto">
        <a:xfrm xmlns:a="http://schemas.openxmlformats.org/drawingml/2006/main">
          <a:off x="5071123" y="2900909"/>
          <a:ext cx="190990" cy="1332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30</a:t>
          </a:r>
        </a:p>
      </cdr:txBody>
    </cdr:sp>
  </cdr:relSizeAnchor>
</c:userShapes>
</file>

<file path=xl/drawings/drawing5.xml><?xml version="1.0" encoding="utf-8"?>
<c:userShapes xmlns:c="http://schemas.openxmlformats.org/drawingml/2006/chart">
  <cdr:relSizeAnchor xmlns:cdr="http://schemas.openxmlformats.org/drawingml/2006/chartDrawing">
    <cdr:from>
      <cdr:x>0.42659</cdr:x>
      <cdr:y>0.87571</cdr:y>
    </cdr:from>
    <cdr:to>
      <cdr:x>0.42659</cdr:x>
      <cdr:y>0.87571</cdr:y>
    </cdr:to>
    <cdr:sp macro="" textlink="">
      <cdr:nvSpPr>
        <cdr:cNvPr id="12289" name="Text Box 1"/>
        <cdr:cNvSpPr txBox="1">
          <a:spLocks xmlns:a="http://schemas.openxmlformats.org/drawingml/2006/main" noChangeArrowheads="1"/>
        </cdr:cNvSpPr>
      </cdr:nvSpPr>
      <cdr:spPr bwMode="auto">
        <a:xfrm xmlns:a="http://schemas.openxmlformats.org/drawingml/2006/main">
          <a:off x="2782446" y="3131090"/>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000" b="0" i="0" strike="noStrike">
              <a:solidFill>
                <a:srgbClr val="000000"/>
              </a:solidFill>
              <a:latin typeface="Arial"/>
              <a:cs typeface="Arial"/>
            </a:rPr>
            <a:t>10</a:t>
          </a:r>
        </a:p>
      </cdr:txBody>
    </cdr:sp>
  </cdr:relSizeAnchor>
  <cdr:relSizeAnchor xmlns:cdr="http://schemas.openxmlformats.org/drawingml/2006/chartDrawing">
    <cdr:from>
      <cdr:x>0.75571</cdr:x>
      <cdr:y>0.37128</cdr:y>
    </cdr:from>
    <cdr:to>
      <cdr:x>0.75571</cdr:x>
      <cdr:y>0.37128</cdr:y>
    </cdr:to>
    <cdr:sp macro="" textlink="">
      <cdr:nvSpPr>
        <cdr:cNvPr id="12290" name="Text Box 2"/>
        <cdr:cNvSpPr txBox="1">
          <a:spLocks xmlns:a="http://schemas.openxmlformats.org/drawingml/2006/main" noChangeArrowheads="1"/>
        </cdr:cNvSpPr>
      </cdr:nvSpPr>
      <cdr:spPr bwMode="auto">
        <a:xfrm xmlns:a="http://schemas.openxmlformats.org/drawingml/2006/main">
          <a:off x="4926676" y="1329329"/>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AA-rated bond</a:t>
          </a:r>
        </a:p>
      </cdr:txBody>
    </cdr:sp>
  </cdr:relSizeAnchor>
  <cdr:relSizeAnchor xmlns:cdr="http://schemas.openxmlformats.org/drawingml/2006/chartDrawing">
    <cdr:from>
      <cdr:x>0.75571</cdr:x>
      <cdr:y>0.47688</cdr:y>
    </cdr:from>
    <cdr:to>
      <cdr:x>0.75571</cdr:x>
      <cdr:y>0.47688</cdr:y>
    </cdr:to>
    <cdr:sp macro="" textlink="">
      <cdr:nvSpPr>
        <cdr:cNvPr id="12291" name="Text Box 3"/>
        <cdr:cNvSpPr txBox="1">
          <a:spLocks xmlns:a="http://schemas.openxmlformats.org/drawingml/2006/main" noChangeArrowheads="1"/>
        </cdr:cNvSpPr>
      </cdr:nvSpPr>
      <cdr:spPr bwMode="auto">
        <a:xfrm xmlns:a="http://schemas.openxmlformats.org/drawingml/2006/main">
          <a:off x="4926676" y="1706543"/>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Treasury yield curve</a:t>
          </a:r>
        </a:p>
      </cdr:txBody>
    </cdr:sp>
  </cdr:relSizeAnchor>
  <cdr:relSizeAnchor xmlns:cdr="http://schemas.openxmlformats.org/drawingml/2006/chartDrawing">
    <cdr:from>
      <cdr:x>0.74216</cdr:x>
      <cdr:y>0.24523</cdr:y>
    </cdr:from>
    <cdr:to>
      <cdr:x>0.74216</cdr:x>
      <cdr:y>0.24523</cdr:y>
    </cdr:to>
    <cdr:sp macro="" textlink="">
      <cdr:nvSpPr>
        <cdr:cNvPr id="12292" name="Text Box 4"/>
        <cdr:cNvSpPr txBox="1">
          <a:spLocks xmlns:a="http://schemas.openxmlformats.org/drawingml/2006/main" noChangeArrowheads="1"/>
        </cdr:cNvSpPr>
      </cdr:nvSpPr>
      <cdr:spPr bwMode="auto">
        <a:xfrm xmlns:a="http://schemas.openxmlformats.org/drawingml/2006/main">
          <a:off x="4838403" y="879106"/>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BBB-rated bond</a:t>
          </a:r>
        </a:p>
      </cdr:txBody>
    </cdr:sp>
  </cdr:relSizeAnchor>
  <cdr:relSizeAnchor xmlns:cdr="http://schemas.openxmlformats.org/drawingml/2006/chartDrawing">
    <cdr:from>
      <cdr:x>0.70274</cdr:x>
      <cdr:y>0.87571</cdr:y>
    </cdr:from>
    <cdr:to>
      <cdr:x>0.70274</cdr:x>
      <cdr:y>0.87571</cdr:y>
    </cdr:to>
    <cdr:sp macro="" textlink="">
      <cdr:nvSpPr>
        <cdr:cNvPr id="12293" name="Text Box 5"/>
        <cdr:cNvSpPr txBox="1">
          <a:spLocks xmlns:a="http://schemas.openxmlformats.org/drawingml/2006/main" noChangeArrowheads="1"/>
        </cdr:cNvSpPr>
      </cdr:nvSpPr>
      <cdr:spPr bwMode="auto">
        <a:xfrm xmlns:a="http://schemas.openxmlformats.org/drawingml/2006/main">
          <a:off x="4581609" y="3131090"/>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000" b="0" i="0" strike="noStrike">
              <a:solidFill>
                <a:srgbClr val="000000"/>
              </a:solidFill>
              <a:latin typeface="Arial"/>
              <a:cs typeface="Arial"/>
            </a:rPr>
            <a:t>20</a:t>
          </a:r>
        </a:p>
      </cdr:txBody>
    </cdr:sp>
  </cdr:relSizeAnchor>
  <cdr:relSizeAnchor xmlns:cdr="http://schemas.openxmlformats.org/drawingml/2006/chartDrawing">
    <cdr:from>
      <cdr:x>0.95254</cdr:x>
      <cdr:y>0.87571</cdr:y>
    </cdr:from>
    <cdr:to>
      <cdr:x>0.95254</cdr:x>
      <cdr:y>0.87571</cdr:y>
    </cdr:to>
    <cdr:sp macro="" textlink="">
      <cdr:nvSpPr>
        <cdr:cNvPr id="12294" name="Text Box 6"/>
        <cdr:cNvSpPr txBox="1">
          <a:spLocks xmlns:a="http://schemas.openxmlformats.org/drawingml/2006/main" noChangeArrowheads="1"/>
        </cdr:cNvSpPr>
      </cdr:nvSpPr>
      <cdr:spPr bwMode="auto">
        <a:xfrm xmlns:a="http://schemas.openxmlformats.org/drawingml/2006/main">
          <a:off x="6209041" y="3131090"/>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000" b="0" i="0" strike="noStrike">
              <a:solidFill>
                <a:srgbClr val="000000"/>
              </a:solidFill>
              <a:latin typeface="Arial"/>
              <a:cs typeface="Arial"/>
            </a:rPr>
            <a:t>30</a:t>
          </a:r>
        </a:p>
      </cdr:txBody>
    </cdr:sp>
  </cdr:relSizeAnchor>
  <cdr:relSizeAnchor xmlns:cdr="http://schemas.openxmlformats.org/drawingml/2006/chartDrawing">
    <cdr:from>
      <cdr:x>0.39481</cdr:x>
      <cdr:y>0.87571</cdr:y>
    </cdr:from>
    <cdr:to>
      <cdr:x>0.43275</cdr:x>
      <cdr:y>0.93703</cdr:y>
    </cdr:to>
    <cdr:sp macro="" textlink="">
      <cdr:nvSpPr>
        <cdr:cNvPr id="12295" name="Text Box 7"/>
        <cdr:cNvSpPr txBox="1">
          <a:spLocks xmlns:a="http://schemas.openxmlformats.org/drawingml/2006/main" noChangeArrowheads="1"/>
        </cdr:cNvSpPr>
      </cdr:nvSpPr>
      <cdr:spPr bwMode="auto">
        <a:xfrm xmlns:a="http://schemas.openxmlformats.org/drawingml/2006/main">
          <a:off x="2575406" y="3131090"/>
          <a:ext cx="247164" cy="2190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000" b="0" i="0" strike="noStrike">
              <a:solidFill>
                <a:srgbClr val="000000"/>
              </a:solidFill>
              <a:latin typeface="Arial"/>
              <a:cs typeface="Arial"/>
            </a:rPr>
            <a:t>10</a:t>
          </a:r>
        </a:p>
      </cdr:txBody>
    </cdr:sp>
  </cdr:relSizeAnchor>
  <cdr:relSizeAnchor xmlns:cdr="http://schemas.openxmlformats.org/drawingml/2006/chartDrawing">
    <cdr:from>
      <cdr:x>0.78576</cdr:x>
      <cdr:y>0.3781</cdr:y>
    </cdr:from>
    <cdr:to>
      <cdr:x>0.92765</cdr:x>
      <cdr:y>0.43674</cdr:y>
    </cdr:to>
    <cdr:sp macro="" textlink="">
      <cdr:nvSpPr>
        <cdr:cNvPr id="12296" name="Text Box 8"/>
        <cdr:cNvSpPr txBox="1">
          <a:spLocks xmlns:a="http://schemas.openxmlformats.org/drawingml/2006/main" noChangeArrowheads="1"/>
        </cdr:cNvSpPr>
      </cdr:nvSpPr>
      <cdr:spPr bwMode="auto">
        <a:xfrm xmlns:a="http://schemas.openxmlformats.org/drawingml/2006/main">
          <a:off x="5194149" y="1346920"/>
          <a:ext cx="937942" cy="20889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AA-Rated Bond</a:t>
          </a:r>
        </a:p>
      </cdr:txBody>
    </cdr:sp>
  </cdr:relSizeAnchor>
  <cdr:relSizeAnchor xmlns:cdr="http://schemas.openxmlformats.org/drawingml/2006/chartDrawing">
    <cdr:from>
      <cdr:x>0.78477</cdr:x>
      <cdr:y>0.47006</cdr:y>
    </cdr:from>
    <cdr:to>
      <cdr:x>0.95869</cdr:x>
      <cdr:y>0.518</cdr:y>
    </cdr:to>
    <cdr:sp macro="" textlink="">
      <cdr:nvSpPr>
        <cdr:cNvPr id="12297" name="Text Box 9"/>
        <cdr:cNvSpPr txBox="1">
          <a:spLocks xmlns:a="http://schemas.openxmlformats.org/drawingml/2006/main" noChangeArrowheads="1"/>
        </cdr:cNvSpPr>
      </cdr:nvSpPr>
      <cdr:spPr bwMode="auto">
        <a:xfrm xmlns:a="http://schemas.openxmlformats.org/drawingml/2006/main">
          <a:off x="5187604" y="1674501"/>
          <a:ext cx="1149672" cy="17077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Treasury  Bond</a:t>
          </a:r>
        </a:p>
      </cdr:txBody>
    </cdr:sp>
  </cdr:relSizeAnchor>
  <cdr:relSizeAnchor xmlns:cdr="http://schemas.openxmlformats.org/drawingml/2006/chartDrawing">
    <cdr:from>
      <cdr:x>0.78432</cdr:x>
      <cdr:y>0.23602</cdr:y>
    </cdr:from>
    <cdr:to>
      <cdr:x>0.95233</cdr:x>
      <cdr:y>0.27861</cdr:y>
    </cdr:to>
    <cdr:sp macro="" textlink="">
      <cdr:nvSpPr>
        <cdr:cNvPr id="12298" name="Text Box 10"/>
        <cdr:cNvSpPr txBox="1">
          <a:spLocks xmlns:a="http://schemas.openxmlformats.org/drawingml/2006/main" noChangeArrowheads="1"/>
        </cdr:cNvSpPr>
      </cdr:nvSpPr>
      <cdr:spPr bwMode="auto">
        <a:xfrm xmlns:a="http://schemas.openxmlformats.org/drawingml/2006/main">
          <a:off x="5184624" y="840797"/>
          <a:ext cx="1110605" cy="15172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BBB-Rated Bond</a:t>
          </a:r>
        </a:p>
      </cdr:txBody>
    </cdr:sp>
  </cdr:relSizeAnchor>
  <cdr:relSizeAnchor xmlns:cdr="http://schemas.openxmlformats.org/drawingml/2006/chartDrawing">
    <cdr:from>
      <cdr:x>0.67022</cdr:x>
      <cdr:y>0.87571</cdr:y>
    </cdr:from>
    <cdr:to>
      <cdr:x>0.7025</cdr:x>
      <cdr:y>0.95041</cdr:y>
    </cdr:to>
    <cdr:sp macro="" textlink="">
      <cdr:nvSpPr>
        <cdr:cNvPr id="12299" name="Text Box 11"/>
        <cdr:cNvSpPr txBox="1">
          <a:spLocks xmlns:a="http://schemas.openxmlformats.org/drawingml/2006/main" noChangeArrowheads="1"/>
        </cdr:cNvSpPr>
      </cdr:nvSpPr>
      <cdr:spPr bwMode="auto">
        <a:xfrm xmlns:a="http://schemas.openxmlformats.org/drawingml/2006/main">
          <a:off x="4369754" y="3131090"/>
          <a:ext cx="210250" cy="26683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000" b="0" i="0" strike="noStrike">
              <a:solidFill>
                <a:srgbClr val="000000"/>
              </a:solidFill>
              <a:latin typeface="Arial"/>
              <a:cs typeface="Arial"/>
            </a:rPr>
            <a:t>20</a:t>
          </a:r>
        </a:p>
      </cdr:txBody>
    </cdr:sp>
  </cdr:relSizeAnchor>
  <cdr:relSizeAnchor xmlns:cdr="http://schemas.openxmlformats.org/drawingml/2006/chartDrawing">
    <cdr:from>
      <cdr:x>0.95943</cdr:x>
      <cdr:y>0.87571</cdr:y>
    </cdr:from>
    <cdr:to>
      <cdr:x>0.99294</cdr:x>
      <cdr:y>0.92364</cdr:y>
    </cdr:to>
    <cdr:sp macro="" textlink="">
      <cdr:nvSpPr>
        <cdr:cNvPr id="12300" name="Text Box 12"/>
        <cdr:cNvSpPr txBox="1">
          <a:spLocks xmlns:a="http://schemas.openxmlformats.org/drawingml/2006/main" noChangeArrowheads="1"/>
        </cdr:cNvSpPr>
      </cdr:nvSpPr>
      <cdr:spPr bwMode="auto">
        <a:xfrm xmlns:a="http://schemas.openxmlformats.org/drawingml/2006/main">
          <a:off x="6253980" y="3131090"/>
          <a:ext cx="218275" cy="1712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000" b="0" i="0" strike="noStrike">
              <a:solidFill>
                <a:srgbClr val="000000"/>
              </a:solidFill>
              <a:latin typeface="Arial"/>
              <a:cs typeface="Arial"/>
            </a:rPr>
            <a:t>30</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379"/>
  <sheetViews>
    <sheetView tabSelected="1" zoomScaleNormal="100" zoomScaleSheetLayoutView="100" workbookViewId="0"/>
  </sheetViews>
  <sheetFormatPr defaultRowHeight="12.75" x14ac:dyDescent="0.2"/>
  <cols>
    <col min="1" max="1" width="11.85546875" style="1" customWidth="1"/>
    <col min="2" max="2" width="11.28515625" style="1" customWidth="1"/>
    <col min="3" max="4" width="10.85546875" style="1" customWidth="1"/>
    <col min="5" max="5" width="10.5703125" style="1" customWidth="1"/>
    <col min="6" max="6" width="9.85546875" style="1" customWidth="1"/>
    <col min="7" max="7" width="9" style="1" customWidth="1"/>
    <col min="8" max="8" width="9.7109375" style="1" customWidth="1"/>
    <col min="9" max="9" width="10.42578125" style="1" customWidth="1"/>
    <col min="10" max="16384" width="9.140625" style="1"/>
  </cols>
  <sheetData>
    <row r="1" spans="1:10" x14ac:dyDescent="0.2">
      <c r="A1" s="1" t="s">
        <v>175</v>
      </c>
      <c r="D1" s="153"/>
      <c r="E1" s="153"/>
      <c r="F1" s="2"/>
      <c r="H1" s="142" t="s">
        <v>182</v>
      </c>
    </row>
    <row r="2" spans="1:10" x14ac:dyDescent="0.2">
      <c r="J2" s="3"/>
    </row>
    <row r="3" spans="1:10" s="4" customFormat="1" ht="15.75" x14ac:dyDescent="0.25">
      <c r="A3" s="154" t="s">
        <v>118</v>
      </c>
      <c r="B3" s="154"/>
      <c r="C3" s="154"/>
      <c r="D3" s="154"/>
      <c r="E3" s="154"/>
      <c r="F3" s="154"/>
      <c r="G3" s="154"/>
      <c r="H3" s="154"/>
      <c r="I3" s="119"/>
      <c r="J3" s="3"/>
    </row>
    <row r="4" spans="1:10" x14ac:dyDescent="0.2">
      <c r="J4" s="3"/>
    </row>
    <row r="5" spans="1:10" ht="15" x14ac:dyDescent="0.25">
      <c r="A5" s="98" t="s">
        <v>136</v>
      </c>
      <c r="J5" s="3"/>
    </row>
    <row r="6" spans="1:10" ht="90" customHeight="1" x14ac:dyDescent="0.2">
      <c r="A6" s="152" t="s">
        <v>107</v>
      </c>
      <c r="B6" s="152"/>
      <c r="C6" s="152"/>
      <c r="D6" s="152"/>
      <c r="E6" s="152"/>
      <c r="F6" s="152"/>
      <c r="G6" s="152"/>
      <c r="H6" s="152"/>
      <c r="I6" s="6"/>
    </row>
    <row r="8" spans="1:10" x14ac:dyDescent="0.2">
      <c r="B8" s="3" t="s">
        <v>112</v>
      </c>
    </row>
    <row r="10" spans="1:10" ht="45.75" customHeight="1" x14ac:dyDescent="0.2">
      <c r="A10" s="152" t="s">
        <v>113</v>
      </c>
      <c r="B10" s="152"/>
      <c r="C10" s="152"/>
      <c r="D10" s="152"/>
      <c r="E10" s="152"/>
      <c r="F10" s="152"/>
      <c r="G10" s="152"/>
      <c r="H10" s="152"/>
      <c r="J10" s="3"/>
    </row>
    <row r="11" spans="1:10" x14ac:dyDescent="0.2">
      <c r="A11" s="6"/>
    </row>
    <row r="12" spans="1:10" x14ac:dyDescent="0.2">
      <c r="A12" s="5" t="s">
        <v>46</v>
      </c>
      <c r="B12" s="6"/>
      <c r="C12" s="6"/>
      <c r="D12" s="6"/>
      <c r="E12" s="6"/>
      <c r="F12" s="6"/>
      <c r="G12" s="6"/>
      <c r="H12" s="6"/>
      <c r="I12" s="6"/>
    </row>
    <row r="13" spans="1:10" ht="13.5" thickBot="1" x14ac:dyDescent="0.25"/>
    <row r="14" spans="1:10" x14ac:dyDescent="0.2">
      <c r="A14" s="7" t="s">
        <v>125</v>
      </c>
      <c r="B14" s="8" t="s">
        <v>127</v>
      </c>
      <c r="C14" s="9" t="s">
        <v>128</v>
      </c>
      <c r="D14" s="10" t="s">
        <v>127</v>
      </c>
      <c r="E14" s="11" t="s">
        <v>128</v>
      </c>
    </row>
    <row r="15" spans="1:10" ht="13.5" thickBot="1" x14ac:dyDescent="0.25">
      <c r="A15" s="12" t="s">
        <v>126</v>
      </c>
      <c r="B15" s="13" t="s">
        <v>77</v>
      </c>
      <c r="C15" s="14" t="s">
        <v>77</v>
      </c>
      <c r="D15" s="15" t="s">
        <v>78</v>
      </c>
      <c r="E15" s="16" t="s">
        <v>78</v>
      </c>
    </row>
    <row r="16" spans="1:10" x14ac:dyDescent="0.2">
      <c r="A16" s="17" t="s">
        <v>47</v>
      </c>
      <c r="B16" s="18" t="s">
        <v>79</v>
      </c>
      <c r="C16" s="19" t="s">
        <v>79</v>
      </c>
      <c r="D16" s="20" t="s">
        <v>79</v>
      </c>
      <c r="E16" s="21" t="s">
        <v>79</v>
      </c>
    </row>
    <row r="17" spans="1:8" x14ac:dyDescent="0.2">
      <c r="A17" s="17" t="s">
        <v>74</v>
      </c>
      <c r="B17" s="18" t="s">
        <v>79</v>
      </c>
      <c r="C17" s="19" t="s">
        <v>79</v>
      </c>
      <c r="D17" s="20" t="s">
        <v>79</v>
      </c>
      <c r="E17" s="21" t="s">
        <v>79</v>
      </c>
    </row>
    <row r="18" spans="1:8" x14ac:dyDescent="0.2">
      <c r="A18" s="17" t="s">
        <v>75</v>
      </c>
      <c r="B18" s="22"/>
      <c r="C18" s="19" t="s">
        <v>79</v>
      </c>
      <c r="D18" s="23"/>
      <c r="E18" s="21" t="s">
        <v>79</v>
      </c>
    </row>
    <row r="19" spans="1:8" x14ac:dyDescent="0.2">
      <c r="A19" s="17" t="s">
        <v>66</v>
      </c>
      <c r="B19" s="22"/>
      <c r="C19" s="24"/>
      <c r="D19" s="20" t="s">
        <v>79</v>
      </c>
      <c r="E19" s="21" t="s">
        <v>79</v>
      </c>
    </row>
    <row r="20" spans="1:8" ht="13.5" thickBot="1" x14ac:dyDescent="0.25">
      <c r="A20" s="12" t="s">
        <v>76</v>
      </c>
      <c r="B20" s="25"/>
      <c r="C20" s="26"/>
      <c r="D20" s="15" t="s">
        <v>79</v>
      </c>
      <c r="E20" s="16" t="s">
        <v>79</v>
      </c>
    </row>
    <row r="22" spans="1:8" ht="15" x14ac:dyDescent="0.25">
      <c r="A22" s="98" t="s">
        <v>137</v>
      </c>
    </row>
    <row r="23" spans="1:8" ht="69" customHeight="1" x14ac:dyDescent="0.2">
      <c r="A23" s="152" t="s">
        <v>48</v>
      </c>
      <c r="B23" s="152"/>
      <c r="C23" s="152"/>
      <c r="D23" s="152"/>
      <c r="E23" s="152"/>
      <c r="F23" s="152"/>
      <c r="G23" s="152"/>
      <c r="H23" s="152"/>
    </row>
    <row r="24" spans="1:8" x14ac:dyDescent="0.2">
      <c r="A24" s="6"/>
    </row>
    <row r="25" spans="1:8" ht="42" customHeight="1" x14ac:dyDescent="0.2">
      <c r="A25" s="152" t="s">
        <v>179</v>
      </c>
      <c r="B25" s="152"/>
      <c r="C25" s="152"/>
      <c r="D25" s="152"/>
      <c r="E25" s="152"/>
      <c r="F25" s="152"/>
      <c r="G25" s="152"/>
      <c r="H25" s="152"/>
    </row>
    <row r="26" spans="1:8" ht="13.5" thickBot="1" x14ac:dyDescent="0.25">
      <c r="A26" s="6"/>
    </row>
    <row r="27" spans="1:8" ht="13.5" thickBot="1" x14ac:dyDescent="0.25">
      <c r="A27" s="6"/>
      <c r="B27" s="99" t="s">
        <v>81</v>
      </c>
      <c r="C27" s="27">
        <v>29281</v>
      </c>
      <c r="D27" s="29">
        <v>36557</v>
      </c>
      <c r="E27" s="28">
        <v>42795</v>
      </c>
    </row>
    <row r="28" spans="1:8" x14ac:dyDescent="0.2">
      <c r="A28" s="6"/>
      <c r="B28" s="30">
        <v>1</v>
      </c>
      <c r="C28" s="123">
        <v>0.14000000000000001</v>
      </c>
      <c r="D28" s="124">
        <v>6.1899999999999997E-2</v>
      </c>
      <c r="E28" s="125">
        <v>0.01</v>
      </c>
    </row>
    <row r="29" spans="1:8" x14ac:dyDescent="0.2">
      <c r="A29" s="6"/>
      <c r="B29" s="30">
        <v>5</v>
      </c>
      <c r="C29" s="123">
        <v>0.13500000000000001</v>
      </c>
      <c r="D29" s="124">
        <v>6.7400000000000002E-2</v>
      </c>
      <c r="E29" s="125">
        <v>0.02</v>
      </c>
    </row>
    <row r="30" spans="1:8" x14ac:dyDescent="0.2">
      <c r="A30" s="6"/>
      <c r="B30" s="30">
        <v>10</v>
      </c>
      <c r="C30" s="123">
        <v>0.128</v>
      </c>
      <c r="D30" s="124">
        <v>6.6799999999999998E-2</v>
      </c>
      <c r="E30" s="125">
        <v>2.5000000000000001E-2</v>
      </c>
    </row>
    <row r="31" spans="1:8" ht="13.5" thickBot="1" x14ac:dyDescent="0.25">
      <c r="A31" s="6"/>
      <c r="B31" s="31">
        <v>30</v>
      </c>
      <c r="C31" s="126">
        <v>0.123</v>
      </c>
      <c r="D31" s="127">
        <v>6.3100000000000003E-2</v>
      </c>
      <c r="E31" s="128">
        <v>3.1E-2</v>
      </c>
    </row>
    <row r="33" spans="1:8" ht="26.25" customHeight="1" x14ac:dyDescent="0.2">
      <c r="A33" s="152" t="s">
        <v>49</v>
      </c>
      <c r="B33" s="152"/>
      <c r="C33" s="152"/>
      <c r="D33" s="152"/>
      <c r="E33" s="152"/>
      <c r="F33" s="152"/>
      <c r="G33" s="152"/>
      <c r="H33" s="152"/>
    </row>
    <row r="34" spans="1:8" x14ac:dyDescent="0.2">
      <c r="A34" s="141"/>
      <c r="B34" s="141"/>
      <c r="C34" s="141"/>
      <c r="D34" s="141"/>
      <c r="E34" s="141"/>
      <c r="F34" s="141"/>
      <c r="G34" s="141"/>
      <c r="H34" s="141"/>
    </row>
    <row r="35" spans="1:8" x14ac:dyDescent="0.2">
      <c r="A35" s="1" t="s">
        <v>165</v>
      </c>
    </row>
    <row r="36" spans="1:8" x14ac:dyDescent="0.2">
      <c r="A36" s="32"/>
      <c r="B36" s="32"/>
      <c r="C36" s="32"/>
      <c r="D36" s="32"/>
      <c r="E36" s="32"/>
      <c r="F36" s="32"/>
      <c r="G36" s="32"/>
      <c r="H36" s="32"/>
    </row>
    <row r="37" spans="1:8" x14ac:dyDescent="0.2">
      <c r="A37" s="32"/>
      <c r="B37" s="32"/>
      <c r="C37" s="32"/>
      <c r="D37" s="32"/>
      <c r="E37" s="32"/>
      <c r="F37" s="32"/>
      <c r="G37" s="32"/>
      <c r="H37" s="32"/>
    </row>
    <row r="38" spans="1:8" x14ac:dyDescent="0.2">
      <c r="A38" s="32"/>
      <c r="B38" s="32"/>
      <c r="C38" s="32"/>
      <c r="D38" s="32"/>
      <c r="E38" s="32"/>
      <c r="F38" s="32"/>
      <c r="G38" s="32"/>
      <c r="H38" s="32"/>
    </row>
    <row r="39" spans="1:8" x14ac:dyDescent="0.2">
      <c r="A39" s="32"/>
      <c r="B39" s="32"/>
      <c r="C39" s="32"/>
      <c r="D39" s="32"/>
      <c r="E39" s="32"/>
      <c r="F39" s="32"/>
      <c r="G39" s="32"/>
      <c r="H39" s="32"/>
    </row>
    <row r="40" spans="1:8" x14ac:dyDescent="0.2">
      <c r="A40" s="32"/>
      <c r="B40" s="32"/>
      <c r="C40" s="32"/>
      <c r="D40" s="32"/>
      <c r="E40" s="32"/>
      <c r="F40" s="32"/>
      <c r="G40" s="32"/>
      <c r="H40" s="32"/>
    </row>
    <row r="41" spans="1:8" x14ac:dyDescent="0.2">
      <c r="A41" s="32"/>
      <c r="B41" s="32"/>
      <c r="C41" s="32"/>
      <c r="D41" s="32"/>
      <c r="E41" s="32"/>
      <c r="F41" s="32"/>
      <c r="G41" s="32"/>
      <c r="H41" s="32"/>
    </row>
    <row r="42" spans="1:8" x14ac:dyDescent="0.2">
      <c r="A42" s="32"/>
      <c r="B42" s="32"/>
      <c r="C42" s="32"/>
      <c r="D42" s="32"/>
      <c r="E42" s="32"/>
      <c r="F42" s="32"/>
      <c r="G42" s="32"/>
      <c r="H42" s="32"/>
    </row>
    <row r="43" spans="1:8" x14ac:dyDescent="0.2">
      <c r="A43" s="32"/>
      <c r="B43" s="32"/>
      <c r="C43" s="32"/>
      <c r="D43" s="32"/>
      <c r="E43" s="32"/>
      <c r="F43" s="32"/>
      <c r="G43" s="32"/>
      <c r="H43" s="32"/>
    </row>
    <row r="44" spans="1:8" x14ac:dyDescent="0.2">
      <c r="A44" s="32"/>
      <c r="B44" s="32"/>
      <c r="C44" s="32"/>
      <c r="D44" s="32"/>
      <c r="E44" s="32"/>
      <c r="F44" s="32"/>
      <c r="G44" s="32"/>
      <c r="H44" s="32"/>
    </row>
    <row r="45" spans="1:8" x14ac:dyDescent="0.2">
      <c r="A45" s="32"/>
      <c r="B45" s="32"/>
      <c r="C45" s="32"/>
      <c r="D45" s="32"/>
      <c r="E45" s="32"/>
      <c r="F45" s="32"/>
      <c r="G45" s="32"/>
      <c r="H45" s="32"/>
    </row>
    <row r="46" spans="1:8" x14ac:dyDescent="0.2">
      <c r="A46" s="32"/>
      <c r="B46" s="32"/>
      <c r="C46" s="32"/>
      <c r="D46" s="32"/>
      <c r="E46" s="32"/>
      <c r="F46" s="32"/>
      <c r="G46" s="32"/>
      <c r="H46" s="32"/>
    </row>
    <row r="47" spans="1:8" x14ac:dyDescent="0.2">
      <c r="A47" s="32"/>
      <c r="B47" s="32"/>
      <c r="C47" s="32"/>
      <c r="D47" s="32"/>
      <c r="E47" s="32"/>
      <c r="F47" s="32"/>
      <c r="G47" s="32"/>
      <c r="H47" s="32"/>
    </row>
    <row r="48" spans="1:8" x14ac:dyDescent="0.2">
      <c r="A48" s="32"/>
      <c r="B48" s="32"/>
      <c r="C48" s="32"/>
      <c r="D48" s="32"/>
      <c r="E48" s="32"/>
      <c r="F48" s="32"/>
      <c r="G48" s="32"/>
      <c r="H48" s="32"/>
    </row>
    <row r="49" spans="1:8" x14ac:dyDescent="0.2">
      <c r="A49" s="32"/>
      <c r="B49" s="32"/>
      <c r="C49" s="32"/>
      <c r="D49" s="32"/>
      <c r="E49" s="32"/>
      <c r="F49" s="32"/>
      <c r="G49" s="32"/>
      <c r="H49" s="32"/>
    </row>
    <row r="50" spans="1:8" x14ac:dyDescent="0.2">
      <c r="A50" s="32"/>
      <c r="B50" s="32"/>
      <c r="C50" s="32"/>
      <c r="D50" s="32"/>
      <c r="E50" s="32"/>
      <c r="F50" s="32"/>
      <c r="G50" s="32"/>
      <c r="H50" s="32"/>
    </row>
    <row r="51" spans="1:8" x14ac:dyDescent="0.2">
      <c r="A51" s="32"/>
      <c r="B51" s="32"/>
      <c r="C51" s="32"/>
      <c r="D51" s="32"/>
      <c r="E51" s="32"/>
      <c r="F51" s="32"/>
      <c r="G51" s="32"/>
      <c r="H51" s="32"/>
    </row>
    <row r="52" spans="1:8" x14ac:dyDescent="0.2">
      <c r="A52" s="32"/>
      <c r="B52" s="32"/>
      <c r="C52" s="32"/>
      <c r="D52" s="32"/>
      <c r="E52" s="32"/>
      <c r="F52" s="32"/>
      <c r="G52" s="32"/>
      <c r="H52" s="32"/>
    </row>
    <row r="53" spans="1:8" x14ac:dyDescent="0.2">
      <c r="A53" s="32"/>
      <c r="B53" s="32"/>
      <c r="C53" s="32"/>
      <c r="D53" s="32"/>
      <c r="E53" s="32"/>
      <c r="F53" s="32"/>
      <c r="G53" s="32"/>
      <c r="H53" s="32"/>
    </row>
    <row r="54" spans="1:8" x14ac:dyDescent="0.2">
      <c r="A54" s="32"/>
      <c r="B54" s="32"/>
      <c r="C54" s="32"/>
      <c r="D54" s="32"/>
      <c r="E54" s="32"/>
      <c r="F54" s="32"/>
      <c r="G54" s="32"/>
      <c r="H54" s="32"/>
    </row>
    <row r="55" spans="1:8" x14ac:dyDescent="0.2">
      <c r="A55" s="32"/>
      <c r="B55" s="32"/>
      <c r="C55" s="32"/>
      <c r="D55" s="32"/>
      <c r="E55" s="32"/>
      <c r="F55" s="32"/>
      <c r="G55" s="32"/>
      <c r="H55" s="32"/>
    </row>
    <row r="56" spans="1:8" x14ac:dyDescent="0.2">
      <c r="A56" s="32"/>
      <c r="B56" s="32"/>
      <c r="C56" s="32"/>
      <c r="D56" s="32"/>
      <c r="E56" s="32"/>
      <c r="F56" s="32"/>
      <c r="G56" s="32"/>
      <c r="H56" s="32"/>
    </row>
    <row r="57" spans="1:8" ht="27" customHeight="1" x14ac:dyDescent="0.2">
      <c r="A57" s="152" t="s">
        <v>97</v>
      </c>
      <c r="B57" s="152"/>
      <c r="C57" s="152"/>
      <c r="D57" s="152"/>
      <c r="E57" s="152"/>
      <c r="F57" s="152"/>
      <c r="G57" s="152"/>
      <c r="H57" s="152"/>
    </row>
    <row r="58" spans="1:8" x14ac:dyDescent="0.2">
      <c r="A58" s="32"/>
      <c r="B58" s="32"/>
      <c r="C58" s="32"/>
      <c r="D58" s="32"/>
      <c r="E58" s="32"/>
      <c r="F58" s="32"/>
      <c r="G58" s="32"/>
      <c r="H58" s="32"/>
    </row>
    <row r="59" spans="1:8" x14ac:dyDescent="0.2">
      <c r="A59" s="32"/>
      <c r="B59" s="32"/>
      <c r="C59" s="32"/>
      <c r="D59" s="32"/>
      <c r="E59" s="32"/>
      <c r="F59" s="32"/>
      <c r="G59" s="32"/>
      <c r="H59" s="32"/>
    </row>
    <row r="60" spans="1:8" x14ac:dyDescent="0.2">
      <c r="A60" s="32"/>
      <c r="B60" s="32"/>
      <c r="C60" s="32"/>
      <c r="D60" s="32"/>
      <c r="E60" s="32"/>
      <c r="F60" s="32"/>
      <c r="G60" s="32"/>
      <c r="H60" s="32"/>
    </row>
    <row r="61" spans="1:8" x14ac:dyDescent="0.2">
      <c r="A61" s="32"/>
      <c r="B61" s="32"/>
      <c r="C61" s="32"/>
      <c r="D61" s="32"/>
      <c r="E61" s="32"/>
      <c r="F61" s="32"/>
      <c r="G61" s="32"/>
      <c r="H61" s="32"/>
    </row>
    <row r="62" spans="1:8" x14ac:dyDescent="0.2">
      <c r="A62" s="32"/>
      <c r="B62" s="32"/>
      <c r="C62" s="32"/>
      <c r="D62" s="32"/>
      <c r="E62" s="32"/>
      <c r="F62" s="32"/>
      <c r="G62" s="32"/>
      <c r="H62" s="32"/>
    </row>
    <row r="63" spans="1:8" x14ac:dyDescent="0.2">
      <c r="A63" s="32"/>
      <c r="B63" s="32"/>
      <c r="C63" s="32"/>
      <c r="D63" s="32"/>
      <c r="E63" s="32"/>
      <c r="F63" s="32"/>
      <c r="G63" s="32"/>
      <c r="H63" s="32"/>
    </row>
    <row r="64" spans="1:8" x14ac:dyDescent="0.2">
      <c r="A64" s="32"/>
      <c r="B64" s="32"/>
      <c r="C64" s="32"/>
      <c r="D64" s="32"/>
      <c r="E64" s="32"/>
      <c r="F64" s="32"/>
      <c r="G64" s="32"/>
      <c r="H64" s="32"/>
    </row>
    <row r="65" spans="1:8" x14ac:dyDescent="0.2">
      <c r="A65" s="32"/>
      <c r="B65" s="32"/>
      <c r="C65" s="32"/>
      <c r="D65" s="32"/>
      <c r="E65" s="32"/>
      <c r="F65" s="32"/>
      <c r="G65" s="32"/>
      <c r="H65" s="32"/>
    </row>
    <row r="66" spans="1:8" x14ac:dyDescent="0.2">
      <c r="A66" s="32"/>
      <c r="B66" s="32"/>
      <c r="C66" s="32"/>
      <c r="D66" s="32"/>
      <c r="E66" s="32"/>
      <c r="F66" s="32"/>
      <c r="G66" s="32"/>
      <c r="H66" s="32"/>
    </row>
    <row r="67" spans="1:8" ht="135" customHeight="1" x14ac:dyDescent="0.2">
      <c r="A67" s="152" t="s">
        <v>180</v>
      </c>
      <c r="B67" s="152"/>
      <c r="C67" s="152"/>
      <c r="D67" s="152"/>
      <c r="E67" s="152"/>
      <c r="F67" s="152"/>
      <c r="G67" s="152"/>
      <c r="H67" s="152"/>
    </row>
    <row r="68" spans="1:8" x14ac:dyDescent="0.2">
      <c r="A68" s="6"/>
      <c r="B68" s="32"/>
      <c r="C68" s="32"/>
      <c r="D68" s="32"/>
      <c r="E68" s="32"/>
      <c r="F68" s="32"/>
      <c r="G68" s="32"/>
      <c r="H68" s="32"/>
    </row>
    <row r="69" spans="1:8" ht="15" x14ac:dyDescent="0.25">
      <c r="A69" s="98" t="s">
        <v>138</v>
      </c>
      <c r="E69" s="32"/>
      <c r="F69" s="32"/>
      <c r="G69" s="32"/>
      <c r="H69" s="32"/>
    </row>
    <row r="70" spans="1:8" ht="42" customHeight="1" x14ac:dyDescent="0.2">
      <c r="A70" s="152" t="s">
        <v>50</v>
      </c>
      <c r="B70" s="152"/>
      <c r="C70" s="152"/>
      <c r="D70" s="152"/>
      <c r="E70" s="152"/>
      <c r="F70" s="152"/>
      <c r="G70" s="152"/>
      <c r="H70" s="152"/>
    </row>
    <row r="71" spans="1:8" x14ac:dyDescent="0.2">
      <c r="A71" s="6"/>
      <c r="E71" s="32"/>
      <c r="F71" s="32"/>
      <c r="G71" s="32"/>
      <c r="H71" s="32"/>
    </row>
    <row r="72" spans="1:8" x14ac:dyDescent="0.2">
      <c r="A72" s="5" t="s">
        <v>80</v>
      </c>
    </row>
    <row r="73" spans="1:8" ht="79.5" customHeight="1" x14ac:dyDescent="0.2">
      <c r="A73" s="152" t="s">
        <v>51</v>
      </c>
      <c r="B73" s="152"/>
      <c r="C73" s="152"/>
      <c r="D73" s="152"/>
      <c r="E73" s="152"/>
      <c r="F73" s="152"/>
      <c r="G73" s="152"/>
      <c r="H73" s="152"/>
    </row>
    <row r="74" spans="1:8" x14ac:dyDescent="0.2">
      <c r="A74" s="6"/>
    </row>
    <row r="75" spans="1:8" ht="15" x14ac:dyDescent="0.25">
      <c r="B75" s="1" t="s">
        <v>98</v>
      </c>
      <c r="C75" s="1" t="s">
        <v>119</v>
      </c>
    </row>
    <row r="77" spans="1:8" x14ac:dyDescent="0.2">
      <c r="A77" s="5" t="s">
        <v>85</v>
      </c>
    </row>
    <row r="78" spans="1:8" ht="54.75" customHeight="1" x14ac:dyDescent="0.2">
      <c r="A78" s="152" t="s">
        <v>52</v>
      </c>
      <c r="B78" s="152"/>
      <c r="C78" s="152"/>
      <c r="D78" s="152"/>
      <c r="E78" s="152"/>
      <c r="F78" s="152"/>
      <c r="G78" s="152"/>
      <c r="H78" s="152"/>
    </row>
    <row r="80" spans="1:8" x14ac:dyDescent="0.2">
      <c r="A80" s="33" t="s">
        <v>86</v>
      </c>
    </row>
    <row r="81" spans="1:18" x14ac:dyDescent="0.2">
      <c r="A81" s="1" t="s">
        <v>149</v>
      </c>
      <c r="C81" s="34">
        <v>2.5000000000000001E-2</v>
      </c>
    </row>
    <row r="83" spans="1:18" x14ac:dyDescent="0.2">
      <c r="A83" s="104" t="s">
        <v>59</v>
      </c>
      <c r="B83" s="104"/>
      <c r="C83" s="121">
        <v>0.03</v>
      </c>
      <c r="D83" s="104" t="s">
        <v>60</v>
      </c>
      <c r="E83" s="122">
        <v>3</v>
      </c>
      <c r="F83" s="104" t="s">
        <v>61</v>
      </c>
    </row>
    <row r="84" spans="1:18" x14ac:dyDescent="0.2">
      <c r="A84" s="104" t="s">
        <v>59</v>
      </c>
      <c r="B84" s="104"/>
      <c r="C84" s="121">
        <v>0.04</v>
      </c>
      <c r="D84" s="104" t="s">
        <v>60</v>
      </c>
      <c r="E84" s="122">
        <v>4</v>
      </c>
      <c r="F84" s="104" t="s">
        <v>61</v>
      </c>
    </row>
    <row r="85" spans="1:18" x14ac:dyDescent="0.2">
      <c r="A85" s="104" t="s">
        <v>59</v>
      </c>
      <c r="B85" s="104"/>
      <c r="C85" s="121">
        <v>0.05</v>
      </c>
      <c r="D85" s="104" t="s">
        <v>83</v>
      </c>
      <c r="E85" s="104"/>
      <c r="F85" s="104"/>
    </row>
    <row r="87" spans="1:18" ht="113.25" customHeight="1" x14ac:dyDescent="0.2">
      <c r="A87" s="155" t="s">
        <v>120</v>
      </c>
      <c r="B87" s="155"/>
      <c r="C87" s="155"/>
      <c r="D87" s="155"/>
      <c r="E87" s="155"/>
      <c r="F87" s="155"/>
      <c r="G87" s="155"/>
      <c r="H87" s="155"/>
    </row>
    <row r="88" spans="1:18" x14ac:dyDescent="0.2">
      <c r="A88" s="37"/>
    </row>
    <row r="89" spans="1:18" x14ac:dyDescent="0.2">
      <c r="A89" s="5" t="s">
        <v>87</v>
      </c>
    </row>
    <row r="90" spans="1:18" ht="13.5" thickBot="1" x14ac:dyDescent="0.25"/>
    <row r="91" spans="1:18" ht="51.75" thickBot="1" x14ac:dyDescent="0.25">
      <c r="A91" s="100" t="s">
        <v>53</v>
      </c>
      <c r="B91" s="132" t="s">
        <v>129</v>
      </c>
      <c r="C91" s="101" t="s">
        <v>54</v>
      </c>
      <c r="D91" s="102" t="s">
        <v>55</v>
      </c>
      <c r="E91" s="129" t="s">
        <v>56</v>
      </c>
    </row>
    <row r="92" spans="1:18" x14ac:dyDescent="0.2">
      <c r="A92" s="30">
        <v>1</v>
      </c>
      <c r="B92" s="133">
        <f t="shared" ref="B92:B121" si="0">$C$81</f>
        <v>2.5000000000000001E-2</v>
      </c>
      <c r="C92" s="38">
        <v>0.03</v>
      </c>
      <c r="D92" s="39">
        <f t="shared" ref="D92:D121" si="1">0.1*((1/A92)^(1/2))*(A92-1)%</f>
        <v>0</v>
      </c>
      <c r="E92" s="130">
        <f>SUM(B92:D92)</f>
        <v>5.5E-2</v>
      </c>
      <c r="J92" s="5" t="s">
        <v>88</v>
      </c>
    </row>
    <row r="93" spans="1:18" x14ac:dyDescent="0.2">
      <c r="A93" s="30">
        <v>2</v>
      </c>
      <c r="B93" s="133">
        <f t="shared" si="0"/>
        <v>2.5000000000000001E-2</v>
      </c>
      <c r="C93" s="38">
        <v>3.1E-2</v>
      </c>
      <c r="D93" s="39">
        <f t="shared" si="1"/>
        <v>7.0710678118654762E-4</v>
      </c>
      <c r="E93" s="130">
        <f t="shared" ref="E93:E121" si="2">SUM(B93:D93)</f>
        <v>5.6707106781186546E-2</v>
      </c>
      <c r="J93" s="152" t="s">
        <v>33</v>
      </c>
      <c r="K93" s="152"/>
      <c r="L93" s="152"/>
      <c r="M93" s="152"/>
      <c r="N93" s="152"/>
      <c r="O93" s="152"/>
      <c r="P93" s="152"/>
      <c r="Q93" s="152"/>
      <c r="R93" s="152"/>
    </row>
    <row r="94" spans="1:18" x14ac:dyDescent="0.2">
      <c r="A94" s="30">
        <v>3</v>
      </c>
      <c r="B94" s="133">
        <f t="shared" si="0"/>
        <v>2.5000000000000001E-2</v>
      </c>
      <c r="C94" s="38">
        <v>3.2000000000000001E-2</v>
      </c>
      <c r="D94" s="39">
        <f t="shared" si="1"/>
        <v>1.1547005383792516E-3</v>
      </c>
      <c r="E94" s="130">
        <f t="shared" si="2"/>
        <v>5.8154700538379255E-2</v>
      </c>
      <c r="J94" s="152"/>
      <c r="K94" s="152"/>
      <c r="L94" s="152"/>
      <c r="M94" s="152"/>
      <c r="N94" s="152"/>
      <c r="O94" s="152"/>
      <c r="P94" s="152"/>
      <c r="Q94" s="152"/>
      <c r="R94" s="152"/>
    </row>
    <row r="95" spans="1:18" x14ac:dyDescent="0.2">
      <c r="A95" s="30">
        <v>4</v>
      </c>
      <c r="B95" s="133">
        <f t="shared" si="0"/>
        <v>2.5000000000000001E-2</v>
      </c>
      <c r="C95" s="38">
        <f>($C$83*$E$83+$C$84*(A95-$E$83))/A95</f>
        <v>3.2500000000000001E-2</v>
      </c>
      <c r="D95" s="39">
        <f>0.1*((1/A95)^(1/2))*(A95-1)%</f>
        <v>1.5E-3</v>
      </c>
      <c r="E95" s="130">
        <f t="shared" si="2"/>
        <v>5.9000000000000004E-2</v>
      </c>
      <c r="J95" s="152"/>
      <c r="K95" s="152"/>
      <c r="L95" s="152"/>
      <c r="M95" s="152"/>
      <c r="N95" s="152"/>
      <c r="O95" s="152"/>
      <c r="P95" s="152"/>
      <c r="Q95" s="152"/>
      <c r="R95" s="152"/>
    </row>
    <row r="96" spans="1:18" x14ac:dyDescent="0.2">
      <c r="A96" s="30">
        <v>5</v>
      </c>
      <c r="B96" s="133">
        <f t="shared" si="0"/>
        <v>2.5000000000000001E-2</v>
      </c>
      <c r="C96" s="38">
        <f>($C$83*$E$83+$C$84*(A96-$E$83))/A96</f>
        <v>3.3999999999999996E-2</v>
      </c>
      <c r="D96" s="39">
        <f t="shared" si="1"/>
        <v>1.7888543819998318E-3</v>
      </c>
      <c r="E96" s="130">
        <f t="shared" si="2"/>
        <v>6.0788854381999831E-2</v>
      </c>
      <c r="J96" s="6"/>
    </row>
    <row r="97" spans="1:18" ht="12.75" customHeight="1" x14ac:dyDescent="0.2">
      <c r="A97" s="30">
        <v>6</v>
      </c>
      <c r="B97" s="133">
        <f t="shared" si="0"/>
        <v>2.5000000000000001E-2</v>
      </c>
      <c r="C97" s="38">
        <f>($C$83*$E$83+$C$84*(A97-$E$83))/A97</f>
        <v>3.4999999999999996E-2</v>
      </c>
      <c r="D97" s="39">
        <f t="shared" si="1"/>
        <v>2.0412414523193153E-3</v>
      </c>
      <c r="E97" s="130">
        <f t="shared" si="2"/>
        <v>6.2041241452319311E-2</v>
      </c>
      <c r="J97" s="152" t="s">
        <v>115</v>
      </c>
      <c r="K97" s="152"/>
      <c r="L97" s="152"/>
      <c r="M97" s="152"/>
      <c r="N97" s="152"/>
      <c r="O97" s="152"/>
      <c r="P97" s="152"/>
      <c r="Q97" s="152"/>
      <c r="R97" s="152"/>
    </row>
    <row r="98" spans="1:18" x14ac:dyDescent="0.2">
      <c r="A98" s="30">
        <v>7</v>
      </c>
      <c r="B98" s="133">
        <f t="shared" si="0"/>
        <v>2.5000000000000001E-2</v>
      </c>
      <c r="C98" s="38">
        <f>($C$83*$E$83+$C$84*(A98-$E$83))/A98</f>
        <v>3.5714285714285712E-2</v>
      </c>
      <c r="D98" s="39">
        <f t="shared" si="1"/>
        <v>2.2677868380553633E-3</v>
      </c>
      <c r="E98" s="130">
        <f t="shared" si="2"/>
        <v>6.2982072552341076E-2</v>
      </c>
      <c r="J98" s="152"/>
      <c r="K98" s="152"/>
      <c r="L98" s="152"/>
      <c r="M98" s="152"/>
      <c r="N98" s="152"/>
      <c r="O98" s="152"/>
      <c r="P98" s="152"/>
      <c r="Q98" s="152"/>
      <c r="R98" s="152"/>
    </row>
    <row r="99" spans="1:18" x14ac:dyDescent="0.2">
      <c r="A99" s="30">
        <v>8</v>
      </c>
      <c r="B99" s="133">
        <f t="shared" si="0"/>
        <v>2.5000000000000001E-2</v>
      </c>
      <c r="C99" s="38">
        <f>($C$83*$E$83+$C$84*$E$84+$C$85*(A99-$E$83-$E$84))/A99</f>
        <v>3.7499999999999999E-2</v>
      </c>
      <c r="D99" s="39">
        <f t="shared" si="1"/>
        <v>2.4748737341529171E-3</v>
      </c>
      <c r="E99" s="130">
        <f t="shared" si="2"/>
        <v>6.4974873734152921E-2</v>
      </c>
      <c r="J99" s="152"/>
      <c r="K99" s="152"/>
      <c r="L99" s="152"/>
      <c r="M99" s="152"/>
      <c r="N99" s="152"/>
      <c r="O99" s="152"/>
      <c r="P99" s="152"/>
      <c r="Q99" s="152"/>
      <c r="R99" s="152"/>
    </row>
    <row r="100" spans="1:18" x14ac:dyDescent="0.2">
      <c r="A100" s="30">
        <v>9</v>
      </c>
      <c r="B100" s="133">
        <f t="shared" si="0"/>
        <v>2.5000000000000001E-2</v>
      </c>
      <c r="C100" s="38">
        <f t="shared" ref="C100:C121" si="3">($C$83*$E$83+$C$84*$E$84+$C$85*(A100-$E$83-$E$84))/A100</f>
        <v>3.888888888888889E-2</v>
      </c>
      <c r="D100" s="39">
        <f t="shared" si="1"/>
        <v>2.6666666666666666E-3</v>
      </c>
      <c r="E100" s="130">
        <f t="shared" si="2"/>
        <v>6.6555555555555548E-2</v>
      </c>
      <c r="J100" s="152"/>
      <c r="K100" s="152"/>
      <c r="L100" s="152"/>
      <c r="M100" s="152"/>
      <c r="N100" s="152"/>
      <c r="O100" s="152"/>
      <c r="P100" s="152"/>
      <c r="Q100" s="152"/>
      <c r="R100" s="152"/>
    </row>
    <row r="101" spans="1:18" x14ac:dyDescent="0.2">
      <c r="A101" s="30">
        <v>10</v>
      </c>
      <c r="B101" s="133">
        <f t="shared" si="0"/>
        <v>2.5000000000000001E-2</v>
      </c>
      <c r="C101" s="38">
        <f t="shared" si="3"/>
        <v>0.04</v>
      </c>
      <c r="D101" s="39">
        <f t="shared" si="1"/>
        <v>2.8460498941515417E-3</v>
      </c>
      <c r="E101" s="130">
        <f t="shared" si="2"/>
        <v>6.784604989415155E-2</v>
      </c>
      <c r="J101" s="152"/>
      <c r="K101" s="152"/>
      <c r="L101" s="152"/>
      <c r="M101" s="152"/>
      <c r="N101" s="152"/>
      <c r="O101" s="152"/>
      <c r="P101" s="152"/>
      <c r="Q101" s="152"/>
      <c r="R101" s="152"/>
    </row>
    <row r="102" spans="1:18" x14ac:dyDescent="0.2">
      <c r="A102" s="30">
        <v>11</v>
      </c>
      <c r="B102" s="133">
        <f t="shared" si="0"/>
        <v>2.5000000000000001E-2</v>
      </c>
      <c r="C102" s="38">
        <f t="shared" si="3"/>
        <v>4.0909090909090909E-2</v>
      </c>
      <c r="D102" s="39">
        <f>0.1*((1/A102)^(1/2))*(A102-1)%</f>
        <v>3.0151134457776368E-3</v>
      </c>
      <c r="E102" s="130">
        <f t="shared" si="2"/>
        <v>6.8924204354868554E-2</v>
      </c>
      <c r="J102" s="118"/>
      <c r="K102" s="118"/>
      <c r="L102" s="118"/>
      <c r="M102" s="118"/>
      <c r="N102" s="118"/>
      <c r="O102" s="118"/>
      <c r="P102" s="118"/>
      <c r="Q102" s="118"/>
      <c r="R102" s="118"/>
    </row>
    <row r="103" spans="1:18" ht="14.25" x14ac:dyDescent="0.25">
      <c r="A103" s="30">
        <v>12</v>
      </c>
      <c r="B103" s="133">
        <f t="shared" si="0"/>
        <v>2.5000000000000001E-2</v>
      </c>
      <c r="C103" s="38">
        <f t="shared" si="3"/>
        <v>4.1666666666666664E-2</v>
      </c>
      <c r="D103" s="39">
        <f t="shared" si="1"/>
        <v>3.1754264805429417E-3</v>
      </c>
      <c r="E103" s="130">
        <f t="shared" si="2"/>
        <v>6.9842093147209613E-2</v>
      </c>
      <c r="J103" s="6"/>
      <c r="K103" s="40" t="s">
        <v>151</v>
      </c>
    </row>
    <row r="104" spans="1:18" ht="12.75" customHeight="1" x14ac:dyDescent="0.2">
      <c r="A104" s="30">
        <v>13</v>
      </c>
      <c r="B104" s="133">
        <f t="shared" si="0"/>
        <v>2.5000000000000001E-2</v>
      </c>
      <c r="C104" s="38">
        <f t="shared" si="3"/>
        <v>4.230769230769231E-2</v>
      </c>
      <c r="D104" s="39">
        <f t="shared" si="1"/>
        <v>3.3282011773513747E-3</v>
      </c>
      <c r="E104" s="130">
        <f t="shared" si="2"/>
        <v>7.0635893485043691E-2</v>
      </c>
    </row>
    <row r="105" spans="1:18" x14ac:dyDescent="0.2">
      <c r="A105" s="30">
        <v>14</v>
      </c>
      <c r="B105" s="133">
        <f t="shared" si="0"/>
        <v>2.5000000000000001E-2</v>
      </c>
      <c r="C105" s="38">
        <f t="shared" si="3"/>
        <v>4.2857142857142864E-2</v>
      </c>
      <c r="D105" s="39">
        <f t="shared" si="1"/>
        <v>3.4743961448615176E-3</v>
      </c>
      <c r="E105" s="130">
        <f t="shared" si="2"/>
        <v>7.1331539002004382E-2</v>
      </c>
      <c r="K105" s="6" t="s">
        <v>117</v>
      </c>
    </row>
    <row r="106" spans="1:18" x14ac:dyDescent="0.2">
      <c r="A106" s="30">
        <v>15</v>
      </c>
      <c r="B106" s="133">
        <f t="shared" si="0"/>
        <v>2.5000000000000001E-2</v>
      </c>
      <c r="C106" s="38">
        <f t="shared" si="3"/>
        <v>4.3333333333333335E-2</v>
      </c>
      <c r="D106" s="39">
        <f t="shared" si="1"/>
        <v>3.6147844564602561E-3</v>
      </c>
      <c r="E106" s="130">
        <f t="shared" si="2"/>
        <v>7.1948117789793584E-2</v>
      </c>
    </row>
    <row r="107" spans="1:18" ht="14.25" x14ac:dyDescent="0.25">
      <c r="A107" s="30">
        <v>16</v>
      </c>
      <c r="B107" s="133">
        <f t="shared" si="0"/>
        <v>2.5000000000000001E-2</v>
      </c>
      <c r="C107" s="38">
        <f t="shared" si="3"/>
        <v>4.3749999999999997E-2</v>
      </c>
      <c r="D107" s="39">
        <f t="shared" si="1"/>
        <v>3.7499999999999999E-3</v>
      </c>
      <c r="E107" s="130">
        <f t="shared" si="2"/>
        <v>7.2500000000000009E-2</v>
      </c>
      <c r="K107" s="40" t="s">
        <v>146</v>
      </c>
    </row>
    <row r="108" spans="1:18" x14ac:dyDescent="0.2">
      <c r="A108" s="30">
        <v>17</v>
      </c>
      <c r="B108" s="133">
        <f t="shared" si="0"/>
        <v>2.5000000000000001E-2</v>
      </c>
      <c r="C108" s="38">
        <f t="shared" si="3"/>
        <v>4.4117647058823532E-2</v>
      </c>
      <c r="D108" s="39">
        <f t="shared" si="1"/>
        <v>3.8805700005813278E-3</v>
      </c>
      <c r="E108" s="130">
        <f t="shared" si="2"/>
        <v>7.299821705940486E-2</v>
      </c>
    </row>
    <row r="109" spans="1:18" ht="12.75" customHeight="1" x14ac:dyDescent="0.2">
      <c r="A109" s="30">
        <v>18</v>
      </c>
      <c r="B109" s="133">
        <f t="shared" si="0"/>
        <v>2.5000000000000001E-2</v>
      </c>
      <c r="C109" s="38">
        <f t="shared" si="3"/>
        <v>4.4444444444444446E-2</v>
      </c>
      <c r="D109" s="39">
        <f t="shared" si="1"/>
        <v>4.0069384267237699E-3</v>
      </c>
      <c r="E109" s="130">
        <f t="shared" si="2"/>
        <v>7.3451382871168217E-2</v>
      </c>
      <c r="J109" s="152" t="s">
        <v>116</v>
      </c>
      <c r="K109" s="152"/>
      <c r="L109" s="152"/>
      <c r="M109" s="152"/>
      <c r="N109" s="152"/>
      <c r="O109" s="152"/>
      <c r="P109" s="152"/>
      <c r="Q109" s="152"/>
      <c r="R109" s="152"/>
    </row>
    <row r="110" spans="1:18" x14ac:dyDescent="0.2">
      <c r="A110" s="30">
        <v>19</v>
      </c>
      <c r="B110" s="133">
        <f t="shared" si="0"/>
        <v>2.5000000000000001E-2</v>
      </c>
      <c r="C110" s="38">
        <f t="shared" si="3"/>
        <v>4.4736842105263165E-2</v>
      </c>
      <c r="D110" s="39">
        <f t="shared" si="1"/>
        <v>4.1294832096701118E-3</v>
      </c>
      <c r="E110" s="130">
        <f t="shared" si="2"/>
        <v>7.3866325314933284E-2</v>
      </c>
      <c r="J110" s="152"/>
      <c r="K110" s="152"/>
      <c r="L110" s="152"/>
      <c r="M110" s="152"/>
      <c r="N110" s="152"/>
      <c r="O110" s="152"/>
      <c r="P110" s="152"/>
      <c r="Q110" s="152"/>
      <c r="R110" s="152"/>
    </row>
    <row r="111" spans="1:18" x14ac:dyDescent="0.2">
      <c r="A111" s="30">
        <v>20</v>
      </c>
      <c r="B111" s="133">
        <f t="shared" si="0"/>
        <v>2.5000000000000001E-2</v>
      </c>
      <c r="C111" s="38">
        <f t="shared" si="3"/>
        <v>4.4999999999999998E-2</v>
      </c>
      <c r="D111" s="39">
        <f t="shared" si="1"/>
        <v>4.2485291572496005E-3</v>
      </c>
      <c r="E111" s="130">
        <f t="shared" si="2"/>
        <v>7.424852915724961E-2</v>
      </c>
      <c r="J111" s="152"/>
      <c r="K111" s="152"/>
      <c r="L111" s="152"/>
      <c r="M111" s="152"/>
      <c r="N111" s="152"/>
      <c r="O111" s="152"/>
      <c r="P111" s="152"/>
      <c r="Q111" s="152"/>
      <c r="R111" s="152"/>
    </row>
    <row r="112" spans="1:18" x14ac:dyDescent="0.2">
      <c r="A112" s="30">
        <v>21</v>
      </c>
      <c r="B112" s="133">
        <f t="shared" si="0"/>
        <v>2.5000000000000001E-2</v>
      </c>
      <c r="C112" s="38">
        <f t="shared" si="3"/>
        <v>4.5238095238095244E-2</v>
      </c>
      <c r="D112" s="39">
        <f t="shared" si="1"/>
        <v>4.3643578047198482E-3</v>
      </c>
      <c r="E112" s="130">
        <f t="shared" si="2"/>
        <v>7.4602453042815084E-2</v>
      </c>
    </row>
    <row r="113" spans="1:18" ht="12.75" customHeight="1" x14ac:dyDescent="0.2">
      <c r="A113" s="30">
        <v>22</v>
      </c>
      <c r="B113" s="133">
        <f t="shared" si="0"/>
        <v>2.5000000000000001E-2</v>
      </c>
      <c r="C113" s="38">
        <f t="shared" si="3"/>
        <v>4.5454545454545456E-2</v>
      </c>
      <c r="D113" s="39">
        <f t="shared" si="1"/>
        <v>4.4772150434678193E-3</v>
      </c>
      <c r="E113" s="130">
        <f t="shared" si="2"/>
        <v>7.4931760498013283E-2</v>
      </c>
      <c r="J113" s="152" t="s">
        <v>34</v>
      </c>
      <c r="K113" s="152"/>
      <c r="L113" s="152"/>
      <c r="M113" s="152"/>
      <c r="N113" s="152"/>
      <c r="O113" s="152"/>
      <c r="P113" s="152"/>
      <c r="Q113" s="152"/>
      <c r="R113" s="152"/>
    </row>
    <row r="114" spans="1:18" x14ac:dyDescent="0.2">
      <c r="A114" s="30">
        <v>23</v>
      </c>
      <c r="B114" s="133">
        <f t="shared" si="0"/>
        <v>2.5000000000000001E-2</v>
      </c>
      <c r="C114" s="38">
        <f t="shared" si="3"/>
        <v>4.5652173913043478E-2</v>
      </c>
      <c r="D114" s="39">
        <f t="shared" si="1"/>
        <v>4.5873171092556458E-3</v>
      </c>
      <c r="E114" s="130">
        <f t="shared" si="2"/>
        <v>7.5239491022299126E-2</v>
      </c>
      <c r="J114" s="152"/>
      <c r="K114" s="152"/>
      <c r="L114" s="152"/>
      <c r="M114" s="152"/>
      <c r="N114" s="152"/>
      <c r="O114" s="152"/>
      <c r="P114" s="152"/>
      <c r="Q114" s="152"/>
      <c r="R114" s="152"/>
    </row>
    <row r="115" spans="1:18" x14ac:dyDescent="0.2">
      <c r="A115" s="30">
        <v>24</v>
      </c>
      <c r="B115" s="133">
        <f t="shared" si="0"/>
        <v>2.5000000000000001E-2</v>
      </c>
      <c r="C115" s="38">
        <f t="shared" si="3"/>
        <v>4.5833333333333337E-2</v>
      </c>
      <c r="D115" s="39">
        <f t="shared" si="1"/>
        <v>4.6948553403344251E-3</v>
      </c>
      <c r="E115" s="130">
        <f t="shared" si="2"/>
        <v>7.5528188673667757E-2</v>
      </c>
    </row>
    <row r="116" spans="1:18" ht="14.25" x14ac:dyDescent="0.25">
      <c r="A116" s="30">
        <v>25</v>
      </c>
      <c r="B116" s="133">
        <f t="shared" si="0"/>
        <v>2.5000000000000001E-2</v>
      </c>
      <c r="C116" s="38">
        <f t="shared" si="3"/>
        <v>4.5999999999999999E-2</v>
      </c>
      <c r="D116" s="39">
        <f t="shared" si="1"/>
        <v>4.8000000000000004E-3</v>
      </c>
      <c r="E116" s="130">
        <f t="shared" si="2"/>
        <v>7.5800000000000006E-2</v>
      </c>
      <c r="K116" s="40" t="s">
        <v>152</v>
      </c>
    </row>
    <row r="117" spans="1:18" x14ac:dyDescent="0.2">
      <c r="A117" s="30">
        <v>26</v>
      </c>
      <c r="B117" s="133">
        <f t="shared" si="0"/>
        <v>2.5000000000000001E-2</v>
      </c>
      <c r="C117" s="38">
        <f t="shared" si="3"/>
        <v>4.6153846153846163E-2</v>
      </c>
      <c r="D117" s="39">
        <f t="shared" si="1"/>
        <v>4.9029033784546011E-3</v>
      </c>
      <c r="E117" s="130">
        <f t="shared" si="2"/>
        <v>7.6056749532300766E-2</v>
      </c>
    </row>
    <row r="118" spans="1:18" x14ac:dyDescent="0.2">
      <c r="A118" s="30">
        <v>27</v>
      </c>
      <c r="B118" s="133">
        <f t="shared" si="0"/>
        <v>2.5000000000000001E-2</v>
      </c>
      <c r="C118" s="38">
        <f t="shared" si="3"/>
        <v>4.6296296296296294E-2</v>
      </c>
      <c r="D118" s="39">
        <f t="shared" si="1"/>
        <v>5.0037023329767578E-3</v>
      </c>
      <c r="E118" s="130">
        <f t="shared" si="2"/>
        <v>7.6299998629273058E-2</v>
      </c>
      <c r="J118" s="6" t="s">
        <v>89</v>
      </c>
    </row>
    <row r="119" spans="1:18" x14ac:dyDescent="0.2">
      <c r="A119" s="30">
        <v>28</v>
      </c>
      <c r="B119" s="133">
        <f t="shared" si="0"/>
        <v>2.5000000000000001E-2</v>
      </c>
      <c r="C119" s="38">
        <f t="shared" si="3"/>
        <v>4.642857142857143E-2</v>
      </c>
      <c r="D119" s="39">
        <f t="shared" si="1"/>
        <v>5.102520385624568E-3</v>
      </c>
      <c r="E119" s="130">
        <f t="shared" si="2"/>
        <v>7.6531091814195998E-2</v>
      </c>
    </row>
    <row r="120" spans="1:18" ht="14.25" x14ac:dyDescent="0.25">
      <c r="A120" s="30">
        <v>29</v>
      </c>
      <c r="B120" s="133">
        <f t="shared" si="0"/>
        <v>2.5000000000000001E-2</v>
      </c>
      <c r="C120" s="38">
        <f t="shared" si="3"/>
        <v>4.6551724137931037E-2</v>
      </c>
      <c r="D120" s="39">
        <f t="shared" si="1"/>
        <v>5.1994694689574527E-3</v>
      </c>
      <c r="E120" s="130">
        <f t="shared" si="2"/>
        <v>7.6751193606888493E-2</v>
      </c>
      <c r="K120" s="40" t="s">
        <v>121</v>
      </c>
    </row>
    <row r="121" spans="1:18" ht="13.5" thickBot="1" x14ac:dyDescent="0.25">
      <c r="A121" s="31">
        <v>30</v>
      </c>
      <c r="B121" s="134">
        <f t="shared" si="0"/>
        <v>2.5000000000000001E-2</v>
      </c>
      <c r="C121" s="42">
        <f t="shared" si="3"/>
        <v>4.6666666666666669E-2</v>
      </c>
      <c r="D121" s="43">
        <f t="shared" si="1"/>
        <v>5.2946513892166052E-3</v>
      </c>
      <c r="E121" s="131">
        <f t="shared" si="2"/>
        <v>7.6961318055883271E-2</v>
      </c>
    </row>
    <row r="122" spans="1:18" x14ac:dyDescent="0.2">
      <c r="A122" s="44"/>
      <c r="B122" s="45"/>
      <c r="C122" s="46"/>
      <c r="D122" s="47"/>
      <c r="E122" s="48"/>
      <c r="F122" s="49"/>
      <c r="G122" s="49"/>
      <c r="H122" s="49"/>
      <c r="I122" s="49"/>
      <c r="J122" s="6" t="s">
        <v>90</v>
      </c>
    </row>
    <row r="123" spans="1:18" ht="55.5" customHeight="1" x14ac:dyDescent="0.2">
      <c r="A123" s="152" t="s">
        <v>57</v>
      </c>
      <c r="B123" s="152"/>
      <c r="C123" s="152"/>
      <c r="D123" s="152"/>
      <c r="E123" s="152"/>
      <c r="F123" s="152"/>
      <c r="G123" s="152"/>
      <c r="H123" s="152"/>
      <c r="I123" s="49"/>
    </row>
    <row r="124" spans="1:18" ht="14.25" customHeight="1" x14ac:dyDescent="0.2">
      <c r="A124" s="141"/>
      <c r="B124" s="141"/>
      <c r="C124" s="141"/>
      <c r="D124" s="141"/>
      <c r="E124" s="141"/>
      <c r="F124" s="141"/>
      <c r="G124" s="141"/>
      <c r="H124" s="141"/>
      <c r="I124" s="49"/>
    </row>
    <row r="125" spans="1:18" ht="14.25" customHeight="1" x14ac:dyDescent="0.2">
      <c r="A125" s="49" t="s">
        <v>154</v>
      </c>
      <c r="B125" s="49"/>
      <c r="C125" s="49"/>
      <c r="D125" s="49"/>
      <c r="E125" s="49"/>
      <c r="F125" s="49"/>
      <c r="G125" s="49"/>
      <c r="H125" s="49"/>
      <c r="I125" s="49"/>
      <c r="J125" s="5" t="s">
        <v>91</v>
      </c>
    </row>
    <row r="126" spans="1:18" x14ac:dyDescent="0.2">
      <c r="J126" s="6" t="s">
        <v>92</v>
      </c>
    </row>
    <row r="127" spans="1:18" x14ac:dyDescent="0.2">
      <c r="J127" s="6" t="s">
        <v>150</v>
      </c>
    </row>
    <row r="129" spans="11:11" ht="14.25" x14ac:dyDescent="0.25">
      <c r="K129" s="40" t="s">
        <v>153</v>
      </c>
    </row>
    <row r="130" spans="11:11" ht="14.25" x14ac:dyDescent="0.25">
      <c r="K130" s="40" t="s">
        <v>122</v>
      </c>
    </row>
    <row r="156" spans="1:8" ht="28.5" customHeight="1" x14ac:dyDescent="0.2">
      <c r="A156" s="152" t="s">
        <v>132</v>
      </c>
      <c r="B156" s="152"/>
      <c r="C156" s="152"/>
      <c r="D156" s="152"/>
      <c r="E156" s="152"/>
      <c r="F156" s="152"/>
      <c r="G156" s="152"/>
      <c r="H156" s="152"/>
    </row>
    <row r="157" spans="1:8" x14ac:dyDescent="0.2">
      <c r="A157" s="6"/>
    </row>
    <row r="158" spans="1:8" x14ac:dyDescent="0.2">
      <c r="A158" s="5" t="s">
        <v>93</v>
      </c>
    </row>
    <row r="159" spans="1:8" ht="54.75" customHeight="1" x14ac:dyDescent="0.2">
      <c r="A159" s="152" t="s">
        <v>133</v>
      </c>
      <c r="B159" s="152"/>
      <c r="C159" s="152"/>
      <c r="D159" s="152"/>
      <c r="E159" s="152"/>
      <c r="F159" s="152"/>
      <c r="G159" s="152"/>
      <c r="H159" s="152"/>
    </row>
    <row r="160" spans="1:8" x14ac:dyDescent="0.2">
      <c r="A160" s="6"/>
    </row>
    <row r="161" spans="1:8" x14ac:dyDescent="0.2">
      <c r="A161" s="1" t="s">
        <v>82</v>
      </c>
      <c r="C161" s="103">
        <v>2.5000000000000001E-2</v>
      </c>
    </row>
    <row r="162" spans="1:8" x14ac:dyDescent="0.2">
      <c r="C162" s="90"/>
    </row>
    <row r="163" spans="1:8" x14ac:dyDescent="0.2">
      <c r="A163" s="104" t="s">
        <v>59</v>
      </c>
      <c r="C163" s="103">
        <v>0.05</v>
      </c>
      <c r="D163" s="104" t="s">
        <v>60</v>
      </c>
      <c r="E163" s="36">
        <v>3</v>
      </c>
      <c r="F163" s="104" t="s">
        <v>61</v>
      </c>
    </row>
    <row r="164" spans="1:8" x14ac:dyDescent="0.2">
      <c r="A164" s="104" t="s">
        <v>59</v>
      </c>
      <c r="C164" s="103">
        <v>0.04</v>
      </c>
      <c r="D164" s="104" t="s">
        <v>60</v>
      </c>
      <c r="E164" s="36">
        <v>4</v>
      </c>
      <c r="F164" s="104" t="s">
        <v>61</v>
      </c>
    </row>
    <row r="165" spans="1:8" x14ac:dyDescent="0.2">
      <c r="A165" s="104" t="s">
        <v>59</v>
      </c>
      <c r="C165" s="103">
        <v>0.03</v>
      </c>
      <c r="D165" s="104" t="s">
        <v>83</v>
      </c>
    </row>
    <row r="167" spans="1:8" ht="26.25" customHeight="1" x14ac:dyDescent="0.2">
      <c r="A167" s="152" t="s">
        <v>58</v>
      </c>
      <c r="B167" s="152"/>
      <c r="C167" s="152"/>
      <c r="D167" s="152"/>
      <c r="E167" s="152"/>
      <c r="F167" s="152"/>
      <c r="G167" s="152"/>
      <c r="H167" s="152"/>
    </row>
    <row r="168" spans="1:8" ht="13.5" thickBot="1" x14ac:dyDescent="0.25"/>
    <row r="169" spans="1:8" ht="51.75" thickBot="1" x14ac:dyDescent="0.25">
      <c r="A169" s="100" t="s">
        <v>53</v>
      </c>
      <c r="B169" s="132" t="s">
        <v>129</v>
      </c>
      <c r="C169" s="101" t="s">
        <v>54</v>
      </c>
      <c r="D169" s="102" t="s">
        <v>55</v>
      </c>
      <c r="E169" s="129" t="s">
        <v>56</v>
      </c>
    </row>
    <row r="170" spans="1:8" x14ac:dyDescent="0.2">
      <c r="A170" s="30">
        <v>1</v>
      </c>
      <c r="B170" s="133">
        <f>$C$161</f>
        <v>2.5000000000000001E-2</v>
      </c>
      <c r="C170" s="38">
        <v>0.05</v>
      </c>
      <c r="D170" s="39">
        <f t="shared" ref="D170:D199" si="4">0.1*((1/A170)^(1/2))*(A170-1)%</f>
        <v>0</v>
      </c>
      <c r="E170" s="130">
        <f>SUM(B170:D170)</f>
        <v>7.5000000000000011E-2</v>
      </c>
    </row>
    <row r="171" spans="1:8" x14ac:dyDescent="0.2">
      <c r="A171" s="30">
        <v>2</v>
      </c>
      <c r="B171" s="133">
        <f t="shared" ref="B171:B199" si="5">$C$161</f>
        <v>2.5000000000000001E-2</v>
      </c>
      <c r="C171" s="38">
        <v>4.9500000000000002E-2</v>
      </c>
      <c r="D171" s="39">
        <f t="shared" si="4"/>
        <v>7.0710678118654762E-4</v>
      </c>
      <c r="E171" s="130">
        <f t="shared" ref="E171:E199" si="6">SUM(B171:D171)</f>
        <v>7.5207106781186556E-2</v>
      </c>
    </row>
    <row r="172" spans="1:8" x14ac:dyDescent="0.2">
      <c r="A172" s="30">
        <v>3</v>
      </c>
      <c r="B172" s="133">
        <f t="shared" si="5"/>
        <v>2.5000000000000001E-2</v>
      </c>
      <c r="C172" s="38">
        <v>4.8500000000000001E-2</v>
      </c>
      <c r="D172" s="39">
        <f t="shared" si="4"/>
        <v>1.1547005383792516E-3</v>
      </c>
      <c r="E172" s="130">
        <f t="shared" si="6"/>
        <v>7.4654700538379262E-2</v>
      </c>
    </row>
    <row r="173" spans="1:8" x14ac:dyDescent="0.2">
      <c r="A173" s="30">
        <v>4</v>
      </c>
      <c r="B173" s="133">
        <f t="shared" si="5"/>
        <v>2.5000000000000001E-2</v>
      </c>
      <c r="C173" s="38">
        <f>($C$163*$E$163+$C$164*(A173-$E$163))/A173</f>
        <v>4.7500000000000007E-2</v>
      </c>
      <c r="D173" s="39">
        <f t="shared" si="4"/>
        <v>1.5E-3</v>
      </c>
      <c r="E173" s="130">
        <f t="shared" si="6"/>
        <v>7.400000000000001E-2</v>
      </c>
    </row>
    <row r="174" spans="1:8" x14ac:dyDescent="0.2">
      <c r="A174" s="30">
        <v>5</v>
      </c>
      <c r="B174" s="133">
        <f t="shared" si="5"/>
        <v>2.5000000000000001E-2</v>
      </c>
      <c r="C174" s="38">
        <f>($C$163*$E$163+$C$164*(A174-$E$163))/A174</f>
        <v>4.6000000000000006E-2</v>
      </c>
      <c r="D174" s="39">
        <f t="shared" si="4"/>
        <v>1.7888543819998318E-3</v>
      </c>
      <c r="E174" s="130">
        <f t="shared" si="6"/>
        <v>7.2788854381999835E-2</v>
      </c>
    </row>
    <row r="175" spans="1:8" x14ac:dyDescent="0.2">
      <c r="A175" s="30">
        <v>6</v>
      </c>
      <c r="B175" s="133">
        <f t="shared" si="5"/>
        <v>2.5000000000000001E-2</v>
      </c>
      <c r="C175" s="38">
        <f>($C$163*$E$163+$C$164*(A175-$E$163))/A175</f>
        <v>4.5000000000000005E-2</v>
      </c>
      <c r="D175" s="39">
        <f t="shared" si="4"/>
        <v>2.0412414523193153E-3</v>
      </c>
      <c r="E175" s="130">
        <f t="shared" si="6"/>
        <v>7.2041241452319327E-2</v>
      </c>
    </row>
    <row r="176" spans="1:8" x14ac:dyDescent="0.2">
      <c r="A176" s="30">
        <v>7</v>
      </c>
      <c r="B176" s="133">
        <f t="shared" si="5"/>
        <v>2.5000000000000001E-2</v>
      </c>
      <c r="C176" s="38">
        <f>($C$163*$E$163+$C$164*(A176-$E$163))/A176</f>
        <v>4.4285714285714296E-2</v>
      </c>
      <c r="D176" s="39">
        <f t="shared" si="4"/>
        <v>2.2677868380553633E-3</v>
      </c>
      <c r="E176" s="130">
        <f t="shared" si="6"/>
        <v>7.1553501123769667E-2</v>
      </c>
    </row>
    <row r="177" spans="1:5" x14ac:dyDescent="0.2">
      <c r="A177" s="30">
        <v>8</v>
      </c>
      <c r="B177" s="133">
        <f t="shared" si="5"/>
        <v>2.5000000000000001E-2</v>
      </c>
      <c r="C177" s="38">
        <f>($C$163*$E$163+$C$164*$E$164+$C$165*(A177-$E$163-$E$164))/A177</f>
        <v>4.250000000000001E-2</v>
      </c>
      <c r="D177" s="39">
        <f t="shared" si="4"/>
        <v>2.4748737341529171E-3</v>
      </c>
      <c r="E177" s="130">
        <f t="shared" si="6"/>
        <v>6.9974873734152926E-2</v>
      </c>
    </row>
    <row r="178" spans="1:5" x14ac:dyDescent="0.2">
      <c r="A178" s="30">
        <v>9</v>
      </c>
      <c r="B178" s="133">
        <f t="shared" si="5"/>
        <v>2.5000000000000001E-2</v>
      </c>
      <c r="C178" s="38">
        <f t="shared" ref="C178:C199" si="7">($C$163*$E$163+$C$164*$E$164+$C$165*(A178-$E$163-$E$164))/A178</f>
        <v>4.1111111111111119E-2</v>
      </c>
      <c r="D178" s="39">
        <f t="shared" si="4"/>
        <v>2.6666666666666666E-3</v>
      </c>
      <c r="E178" s="130">
        <f t="shared" si="6"/>
        <v>6.8777777777777785E-2</v>
      </c>
    </row>
    <row r="179" spans="1:5" x14ac:dyDescent="0.2">
      <c r="A179" s="30">
        <v>10</v>
      </c>
      <c r="B179" s="133">
        <f t="shared" si="5"/>
        <v>2.5000000000000001E-2</v>
      </c>
      <c r="C179" s="38">
        <f t="shared" si="7"/>
        <v>0.04</v>
      </c>
      <c r="D179" s="39">
        <f t="shared" si="4"/>
        <v>2.8460498941515417E-3</v>
      </c>
      <c r="E179" s="130">
        <f t="shared" si="6"/>
        <v>6.784604989415155E-2</v>
      </c>
    </row>
    <row r="180" spans="1:5" x14ac:dyDescent="0.2">
      <c r="A180" s="30">
        <v>11</v>
      </c>
      <c r="B180" s="133">
        <f t="shared" si="5"/>
        <v>2.5000000000000001E-2</v>
      </c>
      <c r="C180" s="38">
        <f t="shared" si="7"/>
        <v>3.9090909090909093E-2</v>
      </c>
      <c r="D180" s="39">
        <f t="shared" si="4"/>
        <v>3.0151134457776368E-3</v>
      </c>
      <c r="E180" s="130">
        <f t="shared" si="6"/>
        <v>6.7106022536686724E-2</v>
      </c>
    </row>
    <row r="181" spans="1:5" x14ac:dyDescent="0.2">
      <c r="A181" s="30">
        <v>12</v>
      </c>
      <c r="B181" s="133">
        <f t="shared" si="5"/>
        <v>2.5000000000000001E-2</v>
      </c>
      <c r="C181" s="38">
        <f t="shared" si="7"/>
        <v>3.8333333333333337E-2</v>
      </c>
      <c r="D181" s="39">
        <f t="shared" si="4"/>
        <v>3.1754264805429417E-3</v>
      </c>
      <c r="E181" s="130">
        <f t="shared" si="6"/>
        <v>6.6508759813876286E-2</v>
      </c>
    </row>
    <row r="182" spans="1:5" x14ac:dyDescent="0.2">
      <c r="A182" s="30">
        <v>13</v>
      </c>
      <c r="B182" s="133">
        <f t="shared" si="5"/>
        <v>2.5000000000000001E-2</v>
      </c>
      <c r="C182" s="38">
        <f t="shared" si="7"/>
        <v>3.7692307692307699E-2</v>
      </c>
      <c r="D182" s="39">
        <f t="shared" si="4"/>
        <v>3.3282011773513747E-3</v>
      </c>
      <c r="E182" s="130">
        <f t="shared" si="6"/>
        <v>6.6020508869659073E-2</v>
      </c>
    </row>
    <row r="183" spans="1:5" x14ac:dyDescent="0.2">
      <c r="A183" s="30">
        <v>14</v>
      </c>
      <c r="B183" s="133">
        <f t="shared" si="5"/>
        <v>2.5000000000000001E-2</v>
      </c>
      <c r="C183" s="38">
        <f t="shared" si="7"/>
        <v>3.7142857142857144E-2</v>
      </c>
      <c r="D183" s="39">
        <f t="shared" si="4"/>
        <v>3.4743961448615176E-3</v>
      </c>
      <c r="E183" s="130">
        <f t="shared" si="6"/>
        <v>6.5617253287718669E-2</v>
      </c>
    </row>
    <row r="184" spans="1:5" x14ac:dyDescent="0.2">
      <c r="A184" s="30">
        <v>15</v>
      </c>
      <c r="B184" s="133">
        <f t="shared" si="5"/>
        <v>2.5000000000000001E-2</v>
      </c>
      <c r="C184" s="38">
        <f t="shared" si="7"/>
        <v>3.6666666666666667E-2</v>
      </c>
      <c r="D184" s="39">
        <f t="shared" si="4"/>
        <v>3.6147844564602561E-3</v>
      </c>
      <c r="E184" s="130">
        <f t="shared" si="6"/>
        <v>6.528145112312693E-2</v>
      </c>
    </row>
    <row r="185" spans="1:5" x14ac:dyDescent="0.2">
      <c r="A185" s="30">
        <v>16</v>
      </c>
      <c r="B185" s="133">
        <f t="shared" si="5"/>
        <v>2.5000000000000001E-2</v>
      </c>
      <c r="C185" s="38">
        <f t="shared" si="7"/>
        <v>3.6250000000000004E-2</v>
      </c>
      <c r="D185" s="39">
        <f t="shared" si="4"/>
        <v>3.7499999999999999E-3</v>
      </c>
      <c r="E185" s="130">
        <f t="shared" si="6"/>
        <v>6.5000000000000002E-2</v>
      </c>
    </row>
    <row r="186" spans="1:5" x14ac:dyDescent="0.2">
      <c r="A186" s="30">
        <v>17</v>
      </c>
      <c r="B186" s="133">
        <f t="shared" si="5"/>
        <v>2.5000000000000001E-2</v>
      </c>
      <c r="C186" s="38">
        <f t="shared" si="7"/>
        <v>3.5882352941176476E-2</v>
      </c>
      <c r="D186" s="39">
        <f t="shared" si="4"/>
        <v>3.8805700005813278E-3</v>
      </c>
      <c r="E186" s="130">
        <f t="shared" si="6"/>
        <v>6.4762922941757811E-2</v>
      </c>
    </row>
    <row r="187" spans="1:5" x14ac:dyDescent="0.2">
      <c r="A187" s="30">
        <v>18</v>
      </c>
      <c r="B187" s="133">
        <f t="shared" si="5"/>
        <v>2.5000000000000001E-2</v>
      </c>
      <c r="C187" s="38">
        <f t="shared" si="7"/>
        <v>3.5555555555555556E-2</v>
      </c>
      <c r="D187" s="39">
        <f t="shared" si="4"/>
        <v>4.0069384267237699E-3</v>
      </c>
      <c r="E187" s="130">
        <f t="shared" si="6"/>
        <v>6.4562493982279326E-2</v>
      </c>
    </row>
    <row r="188" spans="1:5" x14ac:dyDescent="0.2">
      <c r="A188" s="30">
        <v>19</v>
      </c>
      <c r="B188" s="133">
        <f t="shared" si="5"/>
        <v>2.5000000000000001E-2</v>
      </c>
      <c r="C188" s="38">
        <f t="shared" si="7"/>
        <v>3.5263157894736843E-2</v>
      </c>
      <c r="D188" s="39">
        <f t="shared" si="4"/>
        <v>4.1294832096701118E-3</v>
      </c>
      <c r="E188" s="130">
        <f t="shared" si="6"/>
        <v>6.4392641104406956E-2</v>
      </c>
    </row>
    <row r="189" spans="1:5" x14ac:dyDescent="0.2">
      <c r="A189" s="30">
        <v>20</v>
      </c>
      <c r="B189" s="133">
        <f t="shared" si="5"/>
        <v>2.5000000000000001E-2</v>
      </c>
      <c r="C189" s="38">
        <f t="shared" si="7"/>
        <v>3.5000000000000003E-2</v>
      </c>
      <c r="D189" s="39">
        <f t="shared" si="4"/>
        <v>4.2485291572496005E-3</v>
      </c>
      <c r="E189" s="130">
        <f t="shared" si="6"/>
        <v>6.4248529157249601E-2</v>
      </c>
    </row>
    <row r="190" spans="1:5" x14ac:dyDescent="0.2">
      <c r="A190" s="30">
        <v>21</v>
      </c>
      <c r="B190" s="133">
        <f t="shared" si="5"/>
        <v>2.5000000000000001E-2</v>
      </c>
      <c r="C190" s="38">
        <f t="shared" si="7"/>
        <v>3.4761904761904758E-2</v>
      </c>
      <c r="D190" s="39">
        <f t="shared" si="4"/>
        <v>4.3643578047198482E-3</v>
      </c>
      <c r="E190" s="130">
        <f t="shared" si="6"/>
        <v>6.4126262566624612E-2</v>
      </c>
    </row>
    <row r="191" spans="1:5" x14ac:dyDescent="0.2">
      <c r="A191" s="30">
        <v>22</v>
      </c>
      <c r="B191" s="133">
        <f t="shared" si="5"/>
        <v>2.5000000000000001E-2</v>
      </c>
      <c r="C191" s="38">
        <f t="shared" si="7"/>
        <v>3.4545454545454546E-2</v>
      </c>
      <c r="D191" s="39">
        <f t="shared" si="4"/>
        <v>4.4772150434678193E-3</v>
      </c>
      <c r="E191" s="130">
        <f t="shared" si="6"/>
        <v>6.402266958892236E-2</v>
      </c>
    </row>
    <row r="192" spans="1:5" x14ac:dyDescent="0.2">
      <c r="A192" s="30">
        <v>23</v>
      </c>
      <c r="B192" s="133">
        <f t="shared" si="5"/>
        <v>2.5000000000000001E-2</v>
      </c>
      <c r="C192" s="38">
        <f t="shared" si="7"/>
        <v>3.4347826086956523E-2</v>
      </c>
      <c r="D192" s="39">
        <f t="shared" si="4"/>
        <v>4.5873171092556458E-3</v>
      </c>
      <c r="E192" s="130">
        <f t="shared" si="6"/>
        <v>6.3935143196212171E-2</v>
      </c>
    </row>
    <row r="193" spans="1:7" x14ac:dyDescent="0.2">
      <c r="A193" s="30">
        <v>24</v>
      </c>
      <c r="B193" s="133">
        <f t="shared" si="5"/>
        <v>2.5000000000000001E-2</v>
      </c>
      <c r="C193" s="38">
        <f t="shared" si="7"/>
        <v>3.4166666666666672E-2</v>
      </c>
      <c r="D193" s="39">
        <f t="shared" si="4"/>
        <v>4.6948553403344251E-3</v>
      </c>
      <c r="E193" s="130">
        <f t="shared" si="6"/>
        <v>6.3861522007001098E-2</v>
      </c>
    </row>
    <row r="194" spans="1:7" x14ac:dyDescent="0.2">
      <c r="A194" s="30">
        <v>25</v>
      </c>
      <c r="B194" s="133">
        <f t="shared" si="5"/>
        <v>2.5000000000000001E-2</v>
      </c>
      <c r="C194" s="38">
        <f t="shared" si="7"/>
        <v>3.4000000000000002E-2</v>
      </c>
      <c r="D194" s="39">
        <f t="shared" si="4"/>
        <v>4.8000000000000004E-3</v>
      </c>
      <c r="E194" s="130">
        <f t="shared" si="6"/>
        <v>6.3800000000000009E-2</v>
      </c>
    </row>
    <row r="195" spans="1:7" x14ac:dyDescent="0.2">
      <c r="A195" s="30">
        <v>26</v>
      </c>
      <c r="B195" s="133">
        <f t="shared" si="5"/>
        <v>2.5000000000000001E-2</v>
      </c>
      <c r="C195" s="38">
        <f t="shared" si="7"/>
        <v>3.3846153846153845E-2</v>
      </c>
      <c r="D195" s="39">
        <f t="shared" si="4"/>
        <v>4.9029033784546011E-3</v>
      </c>
      <c r="E195" s="130">
        <f t="shared" si="6"/>
        <v>6.3749057224608441E-2</v>
      </c>
    </row>
    <row r="196" spans="1:7" x14ac:dyDescent="0.2">
      <c r="A196" s="30">
        <v>27</v>
      </c>
      <c r="B196" s="133">
        <f t="shared" si="5"/>
        <v>2.5000000000000001E-2</v>
      </c>
      <c r="C196" s="38">
        <f t="shared" si="7"/>
        <v>3.3703703703703708E-2</v>
      </c>
      <c r="D196" s="39">
        <f t="shared" si="4"/>
        <v>5.0037023329767578E-3</v>
      </c>
      <c r="E196" s="130">
        <f t="shared" si="6"/>
        <v>6.3707406036680472E-2</v>
      </c>
    </row>
    <row r="197" spans="1:7" x14ac:dyDescent="0.2">
      <c r="A197" s="30">
        <v>28</v>
      </c>
      <c r="B197" s="133">
        <f t="shared" si="5"/>
        <v>2.5000000000000001E-2</v>
      </c>
      <c r="C197" s="38">
        <f t="shared" si="7"/>
        <v>3.3571428571428572E-2</v>
      </c>
      <c r="D197" s="39">
        <f t="shared" si="4"/>
        <v>5.102520385624568E-3</v>
      </c>
      <c r="E197" s="130">
        <f t="shared" si="6"/>
        <v>6.3673948957053139E-2</v>
      </c>
    </row>
    <row r="198" spans="1:7" x14ac:dyDescent="0.2">
      <c r="A198" s="30">
        <v>29</v>
      </c>
      <c r="B198" s="133">
        <f t="shared" si="5"/>
        <v>2.5000000000000001E-2</v>
      </c>
      <c r="C198" s="38">
        <f t="shared" si="7"/>
        <v>3.3448275862068964E-2</v>
      </c>
      <c r="D198" s="39">
        <f t="shared" si="4"/>
        <v>5.1994694689574527E-3</v>
      </c>
      <c r="E198" s="130">
        <f t="shared" si="6"/>
        <v>6.364774533102642E-2</v>
      </c>
    </row>
    <row r="199" spans="1:7" ht="13.5" thickBot="1" x14ac:dyDescent="0.25">
      <c r="A199" s="31">
        <v>30</v>
      </c>
      <c r="B199" s="41">
        <f t="shared" si="5"/>
        <v>2.5000000000000001E-2</v>
      </c>
      <c r="C199" s="52">
        <f t="shared" si="7"/>
        <v>3.3333333333333333E-2</v>
      </c>
      <c r="D199" s="43">
        <f t="shared" si="4"/>
        <v>5.2946513892166052E-3</v>
      </c>
      <c r="E199" s="131">
        <f t="shared" si="6"/>
        <v>6.3627984722549935E-2</v>
      </c>
    </row>
    <row r="200" spans="1:7" x14ac:dyDescent="0.2">
      <c r="A200" s="143"/>
      <c r="B200" s="144"/>
      <c r="C200" s="145"/>
      <c r="D200" s="146"/>
      <c r="E200" s="147"/>
    </row>
    <row r="201" spans="1:7" x14ac:dyDescent="0.2">
      <c r="A201" s="49" t="s">
        <v>155</v>
      </c>
    </row>
    <row r="202" spans="1:7" x14ac:dyDescent="0.2">
      <c r="A202" s="32"/>
      <c r="B202" s="32"/>
      <c r="C202" s="32"/>
      <c r="D202" s="32"/>
      <c r="E202" s="32"/>
      <c r="F202" s="32"/>
      <c r="G202" s="32"/>
    </row>
    <row r="203" spans="1:7" x14ac:dyDescent="0.2">
      <c r="A203" s="32"/>
      <c r="B203" s="32"/>
      <c r="C203" s="32"/>
      <c r="D203" s="32"/>
      <c r="E203" s="32"/>
      <c r="F203" s="32"/>
      <c r="G203" s="32"/>
    </row>
    <row r="204" spans="1:7" x14ac:dyDescent="0.2">
      <c r="A204" s="32"/>
      <c r="B204" s="32"/>
      <c r="C204" s="32"/>
      <c r="D204" s="32"/>
      <c r="E204" s="32"/>
      <c r="F204" s="32"/>
      <c r="G204" s="32"/>
    </row>
    <row r="205" spans="1:7" x14ac:dyDescent="0.2">
      <c r="A205" s="32"/>
      <c r="B205" s="32"/>
      <c r="C205" s="32"/>
      <c r="D205" s="32"/>
      <c r="E205" s="32"/>
      <c r="F205" s="32"/>
      <c r="G205" s="32"/>
    </row>
    <row r="206" spans="1:7" x14ac:dyDescent="0.2">
      <c r="A206" s="32"/>
      <c r="B206" s="32"/>
      <c r="C206" s="32"/>
      <c r="D206" s="32"/>
      <c r="E206" s="32"/>
      <c r="F206" s="32"/>
      <c r="G206" s="32"/>
    </row>
    <row r="207" spans="1:7" x14ac:dyDescent="0.2">
      <c r="A207" s="32"/>
      <c r="B207" s="32"/>
      <c r="C207" s="32"/>
      <c r="D207" s="32"/>
      <c r="E207" s="32"/>
      <c r="F207" s="32"/>
      <c r="G207" s="32"/>
    </row>
    <row r="208" spans="1:7" x14ac:dyDescent="0.2">
      <c r="A208" s="32"/>
      <c r="B208" s="32"/>
      <c r="C208" s="32"/>
      <c r="D208" s="32"/>
      <c r="E208" s="32"/>
      <c r="F208" s="32"/>
      <c r="G208" s="32"/>
    </row>
    <row r="209" spans="1:7" x14ac:dyDescent="0.2">
      <c r="A209" s="32"/>
      <c r="B209" s="32"/>
      <c r="C209" s="32"/>
      <c r="D209" s="32"/>
      <c r="E209" s="32"/>
      <c r="F209" s="32"/>
      <c r="G209" s="32"/>
    </row>
    <row r="210" spans="1:7" x14ac:dyDescent="0.2">
      <c r="A210" s="32"/>
      <c r="B210" s="32"/>
      <c r="C210" s="32"/>
      <c r="D210" s="32"/>
      <c r="E210" s="32"/>
      <c r="F210" s="32"/>
      <c r="G210" s="32"/>
    </row>
    <row r="211" spans="1:7" x14ac:dyDescent="0.2">
      <c r="A211" s="32"/>
      <c r="B211" s="32"/>
      <c r="C211" s="32"/>
      <c r="D211" s="32"/>
      <c r="E211" s="32"/>
      <c r="F211" s="32"/>
      <c r="G211" s="32"/>
    </row>
    <row r="212" spans="1:7" x14ac:dyDescent="0.2">
      <c r="A212" s="32"/>
      <c r="B212" s="32"/>
      <c r="C212" s="32"/>
      <c r="D212" s="32"/>
      <c r="E212" s="32"/>
      <c r="F212" s="32"/>
      <c r="G212" s="32"/>
    </row>
    <row r="213" spans="1:7" x14ac:dyDescent="0.2">
      <c r="A213" s="32"/>
      <c r="B213" s="32"/>
      <c r="C213" s="32"/>
      <c r="D213" s="32"/>
      <c r="E213" s="32"/>
      <c r="F213" s="32"/>
      <c r="G213" s="32"/>
    </row>
    <row r="214" spans="1:7" x14ac:dyDescent="0.2">
      <c r="A214" s="32"/>
      <c r="B214" s="32"/>
      <c r="C214" s="32"/>
      <c r="D214" s="32"/>
      <c r="E214" s="32"/>
      <c r="F214" s="32"/>
      <c r="G214" s="32"/>
    </row>
    <row r="215" spans="1:7" x14ac:dyDescent="0.2">
      <c r="A215" s="32"/>
      <c r="B215" s="32"/>
      <c r="C215" s="32"/>
      <c r="D215" s="32"/>
      <c r="E215" s="32"/>
      <c r="F215" s="32"/>
      <c r="G215" s="32"/>
    </row>
    <row r="216" spans="1:7" x14ac:dyDescent="0.2">
      <c r="A216" s="32"/>
      <c r="B216" s="32"/>
      <c r="C216" s="32"/>
      <c r="D216" s="32"/>
      <c r="E216" s="32"/>
      <c r="F216" s="32"/>
      <c r="G216" s="32"/>
    </row>
    <row r="217" spans="1:7" x14ac:dyDescent="0.2">
      <c r="A217" s="32"/>
      <c r="B217" s="32"/>
      <c r="C217" s="32"/>
      <c r="D217" s="32"/>
      <c r="E217" s="32"/>
      <c r="F217" s="32"/>
      <c r="G217" s="32"/>
    </row>
    <row r="218" spans="1:7" x14ac:dyDescent="0.2">
      <c r="A218" s="32"/>
      <c r="B218" s="32"/>
      <c r="C218" s="32"/>
      <c r="D218" s="32"/>
      <c r="E218" s="32"/>
      <c r="F218" s="32"/>
      <c r="G218" s="32"/>
    </row>
    <row r="219" spans="1:7" x14ac:dyDescent="0.2">
      <c r="A219" s="32"/>
      <c r="B219" s="32"/>
      <c r="C219" s="32"/>
      <c r="D219" s="32"/>
      <c r="E219" s="32"/>
      <c r="F219" s="32"/>
      <c r="G219" s="32"/>
    </row>
    <row r="220" spans="1:7" x14ac:dyDescent="0.2">
      <c r="A220" s="32"/>
      <c r="B220" s="32"/>
      <c r="C220" s="32"/>
      <c r="D220" s="32"/>
      <c r="E220" s="32"/>
      <c r="F220" s="32"/>
      <c r="G220" s="32"/>
    </row>
    <row r="221" spans="1:7" x14ac:dyDescent="0.2">
      <c r="A221" s="32"/>
      <c r="B221" s="32"/>
      <c r="C221" s="32"/>
      <c r="D221" s="32"/>
      <c r="E221" s="32"/>
      <c r="F221" s="32"/>
      <c r="G221" s="32"/>
    </row>
    <row r="222" spans="1:7" x14ac:dyDescent="0.2">
      <c r="A222" s="32"/>
      <c r="B222" s="32"/>
      <c r="C222" s="32"/>
      <c r="D222" s="32"/>
      <c r="E222" s="32"/>
      <c r="F222" s="32"/>
      <c r="G222" s="32"/>
    </row>
    <row r="223" spans="1:7" x14ac:dyDescent="0.2">
      <c r="A223" s="32"/>
      <c r="B223" s="32"/>
      <c r="C223" s="32"/>
      <c r="D223" s="32"/>
      <c r="E223" s="32"/>
      <c r="F223" s="32"/>
      <c r="G223" s="32"/>
    </row>
    <row r="224" spans="1:7" x14ac:dyDescent="0.2">
      <c r="A224" s="32"/>
      <c r="B224" s="32"/>
      <c r="C224" s="32"/>
      <c r="D224" s="32"/>
      <c r="E224" s="32"/>
      <c r="F224" s="32"/>
      <c r="G224" s="32"/>
    </row>
    <row r="225" spans="1:8" x14ac:dyDescent="0.2">
      <c r="A225" s="32"/>
      <c r="B225" s="32"/>
      <c r="C225" s="32"/>
      <c r="D225" s="32"/>
      <c r="E225" s="32"/>
      <c r="F225" s="32"/>
      <c r="G225" s="32"/>
    </row>
    <row r="226" spans="1:8" x14ac:dyDescent="0.2">
      <c r="A226" s="32"/>
      <c r="B226" s="32"/>
      <c r="C226" s="32"/>
      <c r="D226" s="32"/>
      <c r="E226" s="32"/>
      <c r="F226" s="32"/>
      <c r="G226" s="32"/>
    </row>
    <row r="227" spans="1:8" x14ac:dyDescent="0.2">
      <c r="A227" s="32"/>
      <c r="B227" s="32"/>
      <c r="C227" s="32"/>
      <c r="D227" s="32"/>
      <c r="E227" s="32"/>
      <c r="F227" s="32"/>
      <c r="G227" s="32"/>
    </row>
    <row r="228" spans="1:8" x14ac:dyDescent="0.2">
      <c r="A228" s="32"/>
      <c r="B228" s="32"/>
      <c r="C228" s="32"/>
      <c r="D228" s="32"/>
      <c r="E228" s="32"/>
      <c r="F228" s="32"/>
      <c r="G228" s="32"/>
    </row>
    <row r="229" spans="1:8" x14ac:dyDescent="0.2">
      <c r="A229" s="32"/>
      <c r="B229" s="32"/>
      <c r="C229" s="32"/>
      <c r="D229" s="32"/>
      <c r="E229" s="32"/>
      <c r="F229" s="32"/>
      <c r="G229" s="32"/>
    </row>
    <row r="230" spans="1:8" x14ac:dyDescent="0.2">
      <c r="A230" s="32"/>
      <c r="B230" s="32"/>
      <c r="C230" s="32"/>
      <c r="D230" s="32"/>
      <c r="E230" s="32"/>
      <c r="F230" s="32"/>
      <c r="G230" s="32"/>
    </row>
    <row r="231" spans="1:8" x14ac:dyDescent="0.2">
      <c r="A231" s="32"/>
      <c r="B231" s="32"/>
      <c r="C231" s="32"/>
      <c r="D231" s="32"/>
      <c r="E231" s="32"/>
      <c r="F231" s="32"/>
      <c r="G231" s="32"/>
    </row>
    <row r="232" spans="1:8" ht="93" customHeight="1" x14ac:dyDescent="0.2">
      <c r="A232" s="152" t="s">
        <v>42</v>
      </c>
      <c r="B232" s="152"/>
      <c r="C232" s="152"/>
      <c r="D232" s="152"/>
      <c r="E232" s="152"/>
      <c r="F232" s="152"/>
      <c r="G232" s="152"/>
      <c r="H232" s="152"/>
    </row>
    <row r="234" spans="1:8" x14ac:dyDescent="0.2">
      <c r="A234" s="5" t="s">
        <v>94</v>
      </c>
    </row>
    <row r="235" spans="1:8" ht="27.75" customHeight="1" x14ac:dyDescent="0.2">
      <c r="A235" s="152" t="s">
        <v>43</v>
      </c>
      <c r="B235" s="152"/>
      <c r="C235" s="152"/>
      <c r="D235" s="152"/>
      <c r="E235" s="152"/>
      <c r="F235" s="152"/>
      <c r="G235" s="152"/>
      <c r="H235" s="152"/>
    </row>
    <row r="236" spans="1:8" x14ac:dyDescent="0.2">
      <c r="A236" s="6"/>
    </row>
    <row r="237" spans="1:8" ht="69" customHeight="1" x14ac:dyDescent="0.2">
      <c r="A237" s="152" t="s">
        <v>123</v>
      </c>
      <c r="B237" s="152"/>
      <c r="C237" s="152"/>
      <c r="D237" s="152"/>
      <c r="E237" s="152"/>
      <c r="F237" s="152"/>
      <c r="G237" s="152"/>
      <c r="H237" s="152"/>
    </row>
    <row r="239" spans="1:8" x14ac:dyDescent="0.2">
      <c r="A239" s="5" t="s">
        <v>156</v>
      </c>
    </row>
    <row r="240" spans="1:8" ht="78.75" customHeight="1" x14ac:dyDescent="0.2">
      <c r="A240" s="152" t="s">
        <v>157</v>
      </c>
      <c r="B240" s="152"/>
      <c r="C240" s="152"/>
      <c r="D240" s="152"/>
      <c r="E240" s="152"/>
      <c r="F240" s="152"/>
      <c r="G240" s="152"/>
      <c r="H240" s="152"/>
    </row>
    <row r="241" spans="1:9" ht="13.5" thickBot="1" x14ac:dyDescent="0.25">
      <c r="A241" s="6"/>
    </row>
    <row r="242" spans="1:9" ht="39" thickBot="1" x14ac:dyDescent="0.25">
      <c r="B242" s="100" t="s">
        <v>95</v>
      </c>
      <c r="C242" s="105" t="s">
        <v>158</v>
      </c>
    </row>
    <row r="243" spans="1:9" x14ac:dyDescent="0.2">
      <c r="B243" s="30" t="s">
        <v>62</v>
      </c>
      <c r="C243" s="53">
        <v>1.0500000000000001E-2</v>
      </c>
    </row>
    <row r="244" spans="1:9" x14ac:dyDescent="0.2">
      <c r="B244" s="30" t="s">
        <v>63</v>
      </c>
      <c r="C244" s="53">
        <v>1.2E-2</v>
      </c>
    </row>
    <row r="245" spans="1:9" x14ac:dyDescent="0.2">
      <c r="B245" s="30" t="s">
        <v>64</v>
      </c>
      <c r="C245" s="53">
        <v>1.55E-2</v>
      </c>
    </row>
    <row r="246" spans="1:9" ht="13.5" thickBot="1" x14ac:dyDescent="0.25">
      <c r="B246" s="31" t="s">
        <v>65</v>
      </c>
      <c r="C246" s="54">
        <v>1.9E-2</v>
      </c>
    </row>
    <row r="248" spans="1:9" ht="120" customHeight="1" x14ac:dyDescent="0.2">
      <c r="A248" s="152" t="s">
        <v>159</v>
      </c>
      <c r="B248" s="152"/>
      <c r="C248" s="152"/>
      <c r="D248" s="152"/>
      <c r="E248" s="152"/>
      <c r="F248" s="152"/>
      <c r="G248" s="152"/>
      <c r="H248" s="152"/>
    </row>
    <row r="249" spans="1:9" x14ac:dyDescent="0.2">
      <c r="A249" s="6"/>
    </row>
    <row r="250" spans="1:9" ht="13.5" customHeight="1" x14ac:dyDescent="0.25">
      <c r="A250" s="6"/>
      <c r="B250" s="1" t="s">
        <v>160</v>
      </c>
    </row>
    <row r="251" spans="1:9" x14ac:dyDescent="0.2">
      <c r="A251" s="6"/>
    </row>
    <row r="252" spans="1:9" ht="27.75" customHeight="1" x14ac:dyDescent="0.2">
      <c r="A252" s="152" t="s">
        <v>96</v>
      </c>
      <c r="B252" s="152"/>
      <c r="C252" s="152"/>
      <c r="D252" s="152"/>
      <c r="E252" s="152"/>
      <c r="F252" s="152"/>
      <c r="G252" s="152"/>
      <c r="H252" s="152"/>
    </row>
    <row r="253" spans="1:9" x14ac:dyDescent="0.2">
      <c r="A253" s="6"/>
    </row>
    <row r="254" spans="1:9" x14ac:dyDescent="0.2">
      <c r="A254" s="1" t="s">
        <v>149</v>
      </c>
      <c r="C254" s="50">
        <v>2.5000000000000001E-2</v>
      </c>
    </row>
    <row r="255" spans="1:9" x14ac:dyDescent="0.2">
      <c r="C255" s="51"/>
      <c r="I255" s="55"/>
    </row>
    <row r="256" spans="1:9" x14ac:dyDescent="0.2">
      <c r="A256" s="104" t="s">
        <v>59</v>
      </c>
      <c r="C256" s="35">
        <v>0.03</v>
      </c>
      <c r="D256" s="104" t="s">
        <v>60</v>
      </c>
      <c r="E256" s="36">
        <v>3</v>
      </c>
      <c r="F256" s="104" t="s">
        <v>61</v>
      </c>
    </row>
    <row r="257" spans="1:9" x14ac:dyDescent="0.2">
      <c r="A257" s="104" t="s">
        <v>59</v>
      </c>
      <c r="C257" s="35">
        <v>0.04</v>
      </c>
      <c r="D257" s="104" t="s">
        <v>60</v>
      </c>
      <c r="E257" s="36">
        <v>4</v>
      </c>
      <c r="F257" s="104" t="s">
        <v>61</v>
      </c>
      <c r="I257" s="56"/>
    </row>
    <row r="258" spans="1:9" x14ac:dyDescent="0.2">
      <c r="A258" s="104" t="s">
        <v>59</v>
      </c>
      <c r="C258" s="35">
        <v>0.05</v>
      </c>
      <c r="D258" s="104" t="s">
        <v>83</v>
      </c>
      <c r="I258" s="55"/>
    </row>
    <row r="259" spans="1:9" x14ac:dyDescent="0.2">
      <c r="I259" s="55"/>
    </row>
    <row r="260" spans="1:9" ht="53.25" customHeight="1" x14ac:dyDescent="0.2">
      <c r="A260" s="152" t="s">
        <v>124</v>
      </c>
      <c r="B260" s="152"/>
      <c r="C260" s="152"/>
      <c r="D260" s="152"/>
      <c r="E260" s="152"/>
      <c r="F260" s="152"/>
      <c r="G260" s="152"/>
      <c r="H260" s="152"/>
      <c r="I260" s="55"/>
    </row>
    <row r="261" spans="1:9" ht="13.5" thickBot="1" x14ac:dyDescent="0.25">
      <c r="I261" s="55"/>
    </row>
    <row r="262" spans="1:9" ht="52.5" thickTop="1" thickBot="1" x14ac:dyDescent="0.25">
      <c r="A262" s="100" t="s">
        <v>53</v>
      </c>
      <c r="B262" s="135" t="s">
        <v>129</v>
      </c>
      <c r="C262" s="101" t="s">
        <v>54</v>
      </c>
      <c r="D262" s="108" t="s">
        <v>55</v>
      </c>
      <c r="E262" s="109" t="s">
        <v>56</v>
      </c>
      <c r="F262" s="106" t="s">
        <v>161</v>
      </c>
      <c r="G262" s="110" t="s">
        <v>130</v>
      </c>
      <c r="H262" s="107" t="s">
        <v>162</v>
      </c>
      <c r="I262" s="111" t="s">
        <v>131</v>
      </c>
    </row>
    <row r="263" spans="1:9" x14ac:dyDescent="0.2">
      <c r="A263" s="30">
        <v>1</v>
      </c>
      <c r="B263" s="136">
        <f t="shared" ref="B263:B292" si="8">$C$254</f>
        <v>2.5000000000000001E-2</v>
      </c>
      <c r="C263" s="38">
        <v>0.03</v>
      </c>
      <c r="D263" s="57">
        <f t="shared" ref="D263:D292" si="9">0.1*((1/A263)^(1/2))*(A263-1)%</f>
        <v>0</v>
      </c>
      <c r="E263" s="58">
        <f>SUM(B263:D263)</f>
        <v>5.5E-2</v>
      </c>
      <c r="F263" s="59">
        <f>$C$244*(1.02)^(A263-1)</f>
        <v>1.2E-2</v>
      </c>
      <c r="G263" s="60">
        <f t="shared" ref="G263:G292" si="10">SUM(E263:F263)</f>
        <v>6.7000000000000004E-2</v>
      </c>
      <c r="H263" s="61">
        <f>$C$246*(1.02)^(A263-1)</f>
        <v>1.9E-2</v>
      </c>
      <c r="I263" s="62">
        <f t="shared" ref="I263:I292" si="11">SUM(E263,H263)</f>
        <v>7.3999999999999996E-2</v>
      </c>
    </row>
    <row r="264" spans="1:9" x14ac:dyDescent="0.2">
      <c r="A264" s="30">
        <v>2</v>
      </c>
      <c r="B264" s="136">
        <f t="shared" si="8"/>
        <v>2.5000000000000001E-2</v>
      </c>
      <c r="C264" s="38">
        <v>3.1E-2</v>
      </c>
      <c r="D264" s="57">
        <f t="shared" si="9"/>
        <v>7.0710678118654762E-4</v>
      </c>
      <c r="E264" s="58">
        <f t="shared" ref="E264:E292" si="12">SUM(B264:D264)</f>
        <v>5.6707106781186546E-2</v>
      </c>
      <c r="F264" s="59">
        <f t="shared" ref="F264:F292" si="13">$C$244*(1.02)^(A264-1)</f>
        <v>1.2240000000000001E-2</v>
      </c>
      <c r="G264" s="60">
        <f t="shared" si="10"/>
        <v>6.894710678118654E-2</v>
      </c>
      <c r="H264" s="61">
        <f t="shared" ref="H264:H292" si="14">$C$246*(1.02)^(A264-1)</f>
        <v>1.9380000000000001E-2</v>
      </c>
      <c r="I264" s="62">
        <f t="shared" si="11"/>
        <v>7.6087106781186548E-2</v>
      </c>
    </row>
    <row r="265" spans="1:9" x14ac:dyDescent="0.2">
      <c r="A265" s="30">
        <v>3</v>
      </c>
      <c r="B265" s="136">
        <f t="shared" si="8"/>
        <v>2.5000000000000001E-2</v>
      </c>
      <c r="C265" s="38">
        <v>3.2000000000000001E-2</v>
      </c>
      <c r="D265" s="57">
        <f t="shared" si="9"/>
        <v>1.1547005383792516E-3</v>
      </c>
      <c r="E265" s="58">
        <f t="shared" si="12"/>
        <v>5.8154700538379255E-2</v>
      </c>
      <c r="F265" s="59">
        <f t="shared" si="13"/>
        <v>1.2484800000000001E-2</v>
      </c>
      <c r="G265" s="60">
        <f t="shared" si="10"/>
        <v>7.0639500538379252E-2</v>
      </c>
      <c r="H265" s="61">
        <f t="shared" si="14"/>
        <v>1.97676E-2</v>
      </c>
      <c r="I265" s="62">
        <f t="shared" si="11"/>
        <v>7.7922300538379258E-2</v>
      </c>
    </row>
    <row r="266" spans="1:9" x14ac:dyDescent="0.2">
      <c r="A266" s="30">
        <v>4</v>
      </c>
      <c r="B266" s="136">
        <f t="shared" si="8"/>
        <v>2.5000000000000001E-2</v>
      </c>
      <c r="C266" s="38">
        <f>($C$256*$E$256+$C$257*(A266-$E$256))/A266</f>
        <v>3.2500000000000001E-2</v>
      </c>
      <c r="D266" s="57">
        <f t="shared" si="9"/>
        <v>1.5E-3</v>
      </c>
      <c r="E266" s="58">
        <f t="shared" si="12"/>
        <v>5.9000000000000004E-2</v>
      </c>
      <c r="F266" s="59">
        <f t="shared" si="13"/>
        <v>1.2734496E-2</v>
      </c>
      <c r="G266" s="60">
        <f t="shared" si="10"/>
        <v>7.1734496000000009E-2</v>
      </c>
      <c r="H266" s="61">
        <f t="shared" si="14"/>
        <v>2.0162951999999998E-2</v>
      </c>
      <c r="I266" s="62">
        <f t="shared" si="11"/>
        <v>7.9162952000000009E-2</v>
      </c>
    </row>
    <row r="267" spans="1:9" x14ac:dyDescent="0.2">
      <c r="A267" s="30">
        <v>5</v>
      </c>
      <c r="B267" s="136">
        <f t="shared" si="8"/>
        <v>2.5000000000000001E-2</v>
      </c>
      <c r="C267" s="38">
        <f>($C$256*$E$256+$C$257*(A267-$E$256))/A267</f>
        <v>3.3999999999999996E-2</v>
      </c>
      <c r="D267" s="57">
        <f t="shared" si="9"/>
        <v>1.7888543819998318E-3</v>
      </c>
      <c r="E267" s="58">
        <f t="shared" si="12"/>
        <v>6.0788854381999831E-2</v>
      </c>
      <c r="F267" s="59">
        <f t="shared" si="13"/>
        <v>1.298918592E-2</v>
      </c>
      <c r="G267" s="60">
        <f t="shared" si="10"/>
        <v>7.3778040301999831E-2</v>
      </c>
      <c r="H267" s="61">
        <f t="shared" si="14"/>
        <v>2.0566211040000001E-2</v>
      </c>
      <c r="I267" s="62">
        <f t="shared" si="11"/>
        <v>8.1355065421999828E-2</v>
      </c>
    </row>
    <row r="268" spans="1:9" x14ac:dyDescent="0.2">
      <c r="A268" s="30">
        <v>6</v>
      </c>
      <c r="B268" s="136">
        <f t="shared" si="8"/>
        <v>2.5000000000000001E-2</v>
      </c>
      <c r="C268" s="38">
        <f>($C$256*$E$256+$C$257*(A268-$E$256))/A268</f>
        <v>3.4999999999999996E-2</v>
      </c>
      <c r="D268" s="57">
        <f t="shared" si="9"/>
        <v>2.0412414523193153E-3</v>
      </c>
      <c r="E268" s="58">
        <f t="shared" si="12"/>
        <v>6.2041241452319311E-2</v>
      </c>
      <c r="F268" s="59">
        <f t="shared" si="13"/>
        <v>1.3248969638400001E-2</v>
      </c>
      <c r="G268" s="60">
        <f t="shared" si="10"/>
        <v>7.5290211090719317E-2</v>
      </c>
      <c r="H268" s="61">
        <f t="shared" si="14"/>
        <v>2.0977535260799998E-2</v>
      </c>
      <c r="I268" s="62">
        <f t="shared" si="11"/>
        <v>8.3018776713119302E-2</v>
      </c>
    </row>
    <row r="269" spans="1:9" x14ac:dyDescent="0.2">
      <c r="A269" s="30">
        <v>7</v>
      </c>
      <c r="B269" s="136">
        <f t="shared" si="8"/>
        <v>2.5000000000000001E-2</v>
      </c>
      <c r="C269" s="38">
        <f>($C$256*$E$256+$C$257*(A269-$E$256))/A269</f>
        <v>3.5714285714285712E-2</v>
      </c>
      <c r="D269" s="57">
        <f t="shared" si="9"/>
        <v>2.2677868380553633E-3</v>
      </c>
      <c r="E269" s="58">
        <f t="shared" si="12"/>
        <v>6.2982072552341076E-2</v>
      </c>
      <c r="F269" s="59">
        <f t="shared" si="13"/>
        <v>1.3513949031168001E-2</v>
      </c>
      <c r="G269" s="60">
        <f t="shared" si="10"/>
        <v>7.6496021583509072E-2</v>
      </c>
      <c r="H269" s="61">
        <f t="shared" si="14"/>
        <v>2.1397085966016E-2</v>
      </c>
      <c r="I269" s="62">
        <f t="shared" si="11"/>
        <v>8.4379158518357075E-2</v>
      </c>
    </row>
    <row r="270" spans="1:9" x14ac:dyDescent="0.2">
      <c r="A270" s="30">
        <v>8</v>
      </c>
      <c r="B270" s="136">
        <f t="shared" si="8"/>
        <v>2.5000000000000001E-2</v>
      </c>
      <c r="C270" s="38">
        <f t="shared" ref="C270:C292" si="15">($C$256*$E$256+$C$257*$E$257+$C$258*(A270-$E$256-$E$257))/A270</f>
        <v>3.7499999999999999E-2</v>
      </c>
      <c r="D270" s="57">
        <f t="shared" si="9"/>
        <v>2.4748737341529171E-3</v>
      </c>
      <c r="E270" s="58">
        <f t="shared" si="12"/>
        <v>6.4974873734152921E-2</v>
      </c>
      <c r="F270" s="59">
        <f t="shared" si="13"/>
        <v>1.3784228011791359E-2</v>
      </c>
      <c r="G270" s="60">
        <f t="shared" si="10"/>
        <v>7.8759101745944277E-2</v>
      </c>
      <c r="H270" s="61">
        <f t="shared" si="14"/>
        <v>2.1825027685336316E-2</v>
      </c>
      <c r="I270" s="62">
        <f t="shared" si="11"/>
        <v>8.6799901419489234E-2</v>
      </c>
    </row>
    <row r="271" spans="1:9" x14ac:dyDescent="0.2">
      <c r="A271" s="30">
        <v>9</v>
      </c>
      <c r="B271" s="136">
        <f t="shared" si="8"/>
        <v>2.5000000000000001E-2</v>
      </c>
      <c r="C271" s="38">
        <f t="shared" si="15"/>
        <v>3.888888888888889E-2</v>
      </c>
      <c r="D271" s="57">
        <f t="shared" si="9"/>
        <v>2.6666666666666666E-3</v>
      </c>
      <c r="E271" s="58">
        <f t="shared" si="12"/>
        <v>6.6555555555555548E-2</v>
      </c>
      <c r="F271" s="59">
        <f t="shared" si="13"/>
        <v>1.4059912572027187E-2</v>
      </c>
      <c r="G271" s="60">
        <f t="shared" si="10"/>
        <v>8.0615468127582732E-2</v>
      </c>
      <c r="H271" s="61">
        <f t="shared" si="14"/>
        <v>2.2261528239043045E-2</v>
      </c>
      <c r="I271" s="62">
        <f t="shared" si="11"/>
        <v>8.88170837945986E-2</v>
      </c>
    </row>
    <row r="272" spans="1:9" x14ac:dyDescent="0.2">
      <c r="A272" s="30">
        <v>10</v>
      </c>
      <c r="B272" s="136">
        <f t="shared" si="8"/>
        <v>2.5000000000000001E-2</v>
      </c>
      <c r="C272" s="38">
        <f t="shared" si="15"/>
        <v>0.04</v>
      </c>
      <c r="D272" s="57">
        <f t="shared" si="9"/>
        <v>2.8460498941515417E-3</v>
      </c>
      <c r="E272" s="58">
        <f t="shared" si="12"/>
        <v>6.784604989415155E-2</v>
      </c>
      <c r="F272" s="59">
        <f t="shared" si="13"/>
        <v>1.434111082346773E-2</v>
      </c>
      <c r="G272" s="60">
        <f t="shared" si="10"/>
        <v>8.2187160717619279E-2</v>
      </c>
      <c r="H272" s="61">
        <f t="shared" si="14"/>
        <v>2.2706758803823904E-2</v>
      </c>
      <c r="I272" s="62">
        <f t="shared" si="11"/>
        <v>9.0552808697975454E-2</v>
      </c>
    </row>
    <row r="273" spans="1:9" x14ac:dyDescent="0.2">
      <c r="A273" s="30">
        <v>11</v>
      </c>
      <c r="B273" s="136">
        <f t="shared" si="8"/>
        <v>2.5000000000000001E-2</v>
      </c>
      <c r="C273" s="38">
        <f t="shared" si="15"/>
        <v>4.0909090909090909E-2</v>
      </c>
      <c r="D273" s="57">
        <f>0.1*((1/A273)^(1/2))*(A273-1)%</f>
        <v>3.0151134457776368E-3</v>
      </c>
      <c r="E273" s="58">
        <f t="shared" si="12"/>
        <v>6.8924204354868554E-2</v>
      </c>
      <c r="F273" s="59">
        <f t="shared" si="13"/>
        <v>1.4627933039937086E-2</v>
      </c>
      <c r="G273" s="60">
        <f t="shared" si="10"/>
        <v>8.3552137394805645E-2</v>
      </c>
      <c r="H273" s="61">
        <f t="shared" si="14"/>
        <v>2.3160893979900385E-2</v>
      </c>
      <c r="I273" s="62">
        <f t="shared" si="11"/>
        <v>9.2085098334768939E-2</v>
      </c>
    </row>
    <row r="274" spans="1:9" x14ac:dyDescent="0.2">
      <c r="A274" s="30">
        <v>12</v>
      </c>
      <c r="B274" s="136">
        <f t="shared" si="8"/>
        <v>2.5000000000000001E-2</v>
      </c>
      <c r="C274" s="38">
        <f t="shared" si="15"/>
        <v>4.1666666666666664E-2</v>
      </c>
      <c r="D274" s="57">
        <f t="shared" si="9"/>
        <v>3.1754264805429417E-3</v>
      </c>
      <c r="E274" s="58">
        <f t="shared" si="12"/>
        <v>6.9842093147209613E-2</v>
      </c>
      <c r="F274" s="59">
        <f t="shared" si="13"/>
        <v>1.4920491700735825E-2</v>
      </c>
      <c r="G274" s="60">
        <f t="shared" si="10"/>
        <v>8.4762584847945438E-2</v>
      </c>
      <c r="H274" s="61">
        <f t="shared" si="14"/>
        <v>2.3624111859498389E-2</v>
      </c>
      <c r="I274" s="62">
        <f t="shared" si="11"/>
        <v>9.3466205006708006E-2</v>
      </c>
    </row>
    <row r="275" spans="1:9" x14ac:dyDescent="0.2">
      <c r="A275" s="30">
        <v>13</v>
      </c>
      <c r="B275" s="136">
        <f t="shared" si="8"/>
        <v>2.5000000000000001E-2</v>
      </c>
      <c r="C275" s="38">
        <f t="shared" si="15"/>
        <v>4.230769230769231E-2</v>
      </c>
      <c r="D275" s="57">
        <f t="shared" si="9"/>
        <v>3.3282011773513747E-3</v>
      </c>
      <c r="E275" s="58">
        <f t="shared" si="12"/>
        <v>7.0635893485043691E-2</v>
      </c>
      <c r="F275" s="59">
        <f t="shared" si="13"/>
        <v>1.5218901534750544E-2</v>
      </c>
      <c r="G275" s="60">
        <f t="shared" si="10"/>
        <v>8.5854795019794233E-2</v>
      </c>
      <c r="H275" s="61">
        <f t="shared" si="14"/>
        <v>2.4096594096688361E-2</v>
      </c>
      <c r="I275" s="62">
        <f t="shared" si="11"/>
        <v>9.4732487581732056E-2</v>
      </c>
    </row>
    <row r="276" spans="1:9" x14ac:dyDescent="0.2">
      <c r="A276" s="30">
        <v>14</v>
      </c>
      <c r="B276" s="136">
        <f t="shared" si="8"/>
        <v>2.5000000000000001E-2</v>
      </c>
      <c r="C276" s="38">
        <f t="shared" si="15"/>
        <v>4.2857142857142864E-2</v>
      </c>
      <c r="D276" s="57">
        <f t="shared" si="9"/>
        <v>3.4743961448615176E-3</v>
      </c>
      <c r="E276" s="58">
        <f t="shared" si="12"/>
        <v>7.1331539002004382E-2</v>
      </c>
      <c r="F276" s="59">
        <f t="shared" si="13"/>
        <v>1.5523279565445554E-2</v>
      </c>
      <c r="G276" s="60">
        <f t="shared" si="10"/>
        <v>8.6854818567449935E-2</v>
      </c>
      <c r="H276" s="61">
        <f t="shared" si="14"/>
        <v>2.4578525978622125E-2</v>
      </c>
      <c r="I276" s="62">
        <f t="shared" si="11"/>
        <v>9.5910064980626514E-2</v>
      </c>
    </row>
    <row r="277" spans="1:9" x14ac:dyDescent="0.2">
      <c r="A277" s="30">
        <v>15</v>
      </c>
      <c r="B277" s="136">
        <f t="shared" si="8"/>
        <v>2.5000000000000001E-2</v>
      </c>
      <c r="C277" s="38">
        <f t="shared" si="15"/>
        <v>4.3333333333333335E-2</v>
      </c>
      <c r="D277" s="57">
        <f t="shared" si="9"/>
        <v>3.6147844564602561E-3</v>
      </c>
      <c r="E277" s="58">
        <f t="shared" si="12"/>
        <v>7.1948117789793584E-2</v>
      </c>
      <c r="F277" s="59">
        <f t="shared" si="13"/>
        <v>1.5833745156754467E-2</v>
      </c>
      <c r="G277" s="60">
        <f t="shared" si="10"/>
        <v>8.778186294654805E-2</v>
      </c>
      <c r="H277" s="61">
        <f t="shared" si="14"/>
        <v>2.5070096498194569E-2</v>
      </c>
      <c r="I277" s="62">
        <f t="shared" si="11"/>
        <v>9.7018214287988153E-2</v>
      </c>
    </row>
    <row r="278" spans="1:9" x14ac:dyDescent="0.2">
      <c r="A278" s="30">
        <v>16</v>
      </c>
      <c r="B278" s="136">
        <f t="shared" si="8"/>
        <v>2.5000000000000001E-2</v>
      </c>
      <c r="C278" s="38">
        <f t="shared" si="15"/>
        <v>4.3749999999999997E-2</v>
      </c>
      <c r="D278" s="57">
        <f t="shared" si="9"/>
        <v>3.7499999999999999E-3</v>
      </c>
      <c r="E278" s="58">
        <f t="shared" si="12"/>
        <v>7.2500000000000009E-2</v>
      </c>
      <c r="F278" s="59">
        <f t="shared" si="13"/>
        <v>1.615042005988955E-2</v>
      </c>
      <c r="G278" s="60">
        <f t="shared" si="10"/>
        <v>8.8650420059889559E-2</v>
      </c>
      <c r="H278" s="61">
        <f t="shared" si="14"/>
        <v>2.5571498428158455E-2</v>
      </c>
      <c r="I278" s="62">
        <f t="shared" si="11"/>
        <v>9.807149842815846E-2</v>
      </c>
    </row>
    <row r="279" spans="1:9" x14ac:dyDescent="0.2">
      <c r="A279" s="30">
        <v>17</v>
      </c>
      <c r="B279" s="136">
        <f t="shared" si="8"/>
        <v>2.5000000000000001E-2</v>
      </c>
      <c r="C279" s="38">
        <f t="shared" si="15"/>
        <v>4.4117647058823532E-2</v>
      </c>
      <c r="D279" s="57">
        <f t="shared" si="9"/>
        <v>3.8805700005813278E-3</v>
      </c>
      <c r="E279" s="58">
        <f t="shared" si="12"/>
        <v>7.299821705940486E-2</v>
      </c>
      <c r="F279" s="59">
        <f t="shared" si="13"/>
        <v>1.6473428461087344E-2</v>
      </c>
      <c r="G279" s="60">
        <f t="shared" si="10"/>
        <v>8.9471645520492207E-2</v>
      </c>
      <c r="H279" s="61">
        <f t="shared" si="14"/>
        <v>2.608292839672163E-2</v>
      </c>
      <c r="I279" s="62">
        <f t="shared" si="11"/>
        <v>9.9081145456126493E-2</v>
      </c>
    </row>
    <row r="280" spans="1:9" x14ac:dyDescent="0.2">
      <c r="A280" s="30">
        <v>18</v>
      </c>
      <c r="B280" s="136">
        <f t="shared" si="8"/>
        <v>2.5000000000000001E-2</v>
      </c>
      <c r="C280" s="38">
        <f t="shared" si="15"/>
        <v>4.4444444444444446E-2</v>
      </c>
      <c r="D280" s="57">
        <f t="shared" si="9"/>
        <v>4.0069384267237699E-3</v>
      </c>
      <c r="E280" s="58">
        <f t="shared" si="12"/>
        <v>7.3451382871168217E-2</v>
      </c>
      <c r="F280" s="59">
        <f t="shared" si="13"/>
        <v>1.6802897030309093E-2</v>
      </c>
      <c r="G280" s="60">
        <f t="shared" si="10"/>
        <v>9.0254279901477302E-2</v>
      </c>
      <c r="H280" s="61">
        <f t="shared" si="14"/>
        <v>2.6604586964656063E-2</v>
      </c>
      <c r="I280" s="62">
        <f t="shared" si="11"/>
        <v>0.10005596983582428</v>
      </c>
    </row>
    <row r="281" spans="1:9" x14ac:dyDescent="0.2">
      <c r="A281" s="30">
        <v>19</v>
      </c>
      <c r="B281" s="136">
        <f t="shared" si="8"/>
        <v>2.5000000000000001E-2</v>
      </c>
      <c r="C281" s="38">
        <f t="shared" si="15"/>
        <v>4.4736842105263165E-2</v>
      </c>
      <c r="D281" s="57">
        <f t="shared" si="9"/>
        <v>4.1294832096701118E-3</v>
      </c>
      <c r="E281" s="58">
        <f t="shared" si="12"/>
        <v>7.3866325314933284E-2</v>
      </c>
      <c r="F281" s="59">
        <f t="shared" si="13"/>
        <v>1.7138954970915273E-2</v>
      </c>
      <c r="G281" s="60">
        <f t="shared" si="10"/>
        <v>9.1005280285848561E-2</v>
      </c>
      <c r="H281" s="61">
        <f t="shared" si="14"/>
        <v>2.7136678703949181E-2</v>
      </c>
      <c r="I281" s="62">
        <f t="shared" si="11"/>
        <v>0.10100300401888246</v>
      </c>
    </row>
    <row r="282" spans="1:9" x14ac:dyDescent="0.2">
      <c r="A282" s="30">
        <v>20</v>
      </c>
      <c r="B282" s="136">
        <f t="shared" si="8"/>
        <v>2.5000000000000001E-2</v>
      </c>
      <c r="C282" s="38">
        <f t="shared" si="15"/>
        <v>4.4999999999999998E-2</v>
      </c>
      <c r="D282" s="57">
        <f t="shared" si="9"/>
        <v>4.2485291572496005E-3</v>
      </c>
      <c r="E282" s="58">
        <f t="shared" si="12"/>
        <v>7.424852915724961E-2</v>
      </c>
      <c r="F282" s="59">
        <f t="shared" si="13"/>
        <v>1.7481734070333578E-2</v>
      </c>
      <c r="G282" s="60">
        <f t="shared" si="10"/>
        <v>9.1730263227583181E-2</v>
      </c>
      <c r="H282" s="61">
        <f t="shared" si="14"/>
        <v>2.7679412278028163E-2</v>
      </c>
      <c r="I282" s="62">
        <f t="shared" si="11"/>
        <v>0.10192794143527778</v>
      </c>
    </row>
    <row r="283" spans="1:9" x14ac:dyDescent="0.2">
      <c r="A283" s="30">
        <v>21</v>
      </c>
      <c r="B283" s="136">
        <f t="shared" si="8"/>
        <v>2.5000000000000001E-2</v>
      </c>
      <c r="C283" s="38">
        <f t="shared" si="15"/>
        <v>4.5238095238095244E-2</v>
      </c>
      <c r="D283" s="57">
        <f t="shared" si="9"/>
        <v>4.3643578047198482E-3</v>
      </c>
      <c r="E283" s="58">
        <f t="shared" si="12"/>
        <v>7.4602453042815084E-2</v>
      </c>
      <c r="F283" s="59">
        <f t="shared" si="13"/>
        <v>1.783136875174025E-2</v>
      </c>
      <c r="G283" s="60">
        <f t="shared" si="10"/>
        <v>9.2433821794555338E-2</v>
      </c>
      <c r="H283" s="61">
        <f t="shared" si="14"/>
        <v>2.8233000523588729E-2</v>
      </c>
      <c r="I283" s="62">
        <f t="shared" si="11"/>
        <v>0.10283545356640381</v>
      </c>
    </row>
    <row r="284" spans="1:9" x14ac:dyDescent="0.2">
      <c r="A284" s="30">
        <v>22</v>
      </c>
      <c r="B284" s="136">
        <f t="shared" si="8"/>
        <v>2.5000000000000001E-2</v>
      </c>
      <c r="C284" s="38">
        <f t="shared" si="15"/>
        <v>4.5454545454545456E-2</v>
      </c>
      <c r="D284" s="57">
        <f t="shared" si="9"/>
        <v>4.4772150434678193E-3</v>
      </c>
      <c r="E284" s="58">
        <f t="shared" si="12"/>
        <v>7.4931760498013283E-2</v>
      </c>
      <c r="F284" s="59">
        <f t="shared" si="13"/>
        <v>1.8187996126775054E-2</v>
      </c>
      <c r="G284" s="60">
        <f t="shared" si="10"/>
        <v>9.311975662478833E-2</v>
      </c>
      <c r="H284" s="61">
        <f t="shared" si="14"/>
        <v>2.8797660534060503E-2</v>
      </c>
      <c r="I284" s="62">
        <f t="shared" si="11"/>
        <v>0.10372942103207379</v>
      </c>
    </row>
    <row r="285" spans="1:9" x14ac:dyDescent="0.2">
      <c r="A285" s="30">
        <v>23</v>
      </c>
      <c r="B285" s="136">
        <f t="shared" si="8"/>
        <v>2.5000000000000001E-2</v>
      </c>
      <c r="C285" s="38">
        <f t="shared" si="15"/>
        <v>4.5652173913043478E-2</v>
      </c>
      <c r="D285" s="57">
        <f t="shared" si="9"/>
        <v>4.5873171092556458E-3</v>
      </c>
      <c r="E285" s="58">
        <f t="shared" si="12"/>
        <v>7.5239491022299126E-2</v>
      </c>
      <c r="F285" s="59">
        <f t="shared" si="13"/>
        <v>1.8551756049310558E-2</v>
      </c>
      <c r="G285" s="60">
        <f t="shared" si="10"/>
        <v>9.3791247071609685E-2</v>
      </c>
      <c r="H285" s="61">
        <f t="shared" si="14"/>
        <v>2.9373613744741713E-2</v>
      </c>
      <c r="I285" s="62">
        <f t="shared" si="11"/>
        <v>0.10461310476704083</v>
      </c>
    </row>
    <row r="286" spans="1:9" x14ac:dyDescent="0.2">
      <c r="A286" s="30">
        <v>24</v>
      </c>
      <c r="B286" s="136">
        <f t="shared" si="8"/>
        <v>2.5000000000000001E-2</v>
      </c>
      <c r="C286" s="38">
        <f t="shared" si="15"/>
        <v>4.5833333333333337E-2</v>
      </c>
      <c r="D286" s="57">
        <f t="shared" si="9"/>
        <v>4.6948553403344251E-3</v>
      </c>
      <c r="E286" s="58">
        <f t="shared" si="12"/>
        <v>7.5528188673667757E-2</v>
      </c>
      <c r="F286" s="59">
        <f t="shared" si="13"/>
        <v>1.8922791170296764E-2</v>
      </c>
      <c r="G286" s="60">
        <f t="shared" si="10"/>
        <v>9.4450979843964528E-2</v>
      </c>
      <c r="H286" s="61">
        <f t="shared" si="14"/>
        <v>2.9961086019636544E-2</v>
      </c>
      <c r="I286" s="62">
        <f t="shared" si="11"/>
        <v>0.1054892746933043</v>
      </c>
    </row>
    <row r="287" spans="1:9" x14ac:dyDescent="0.2">
      <c r="A287" s="30">
        <v>25</v>
      </c>
      <c r="B287" s="136">
        <f t="shared" si="8"/>
        <v>2.5000000000000001E-2</v>
      </c>
      <c r="C287" s="38">
        <f t="shared" si="15"/>
        <v>4.5999999999999999E-2</v>
      </c>
      <c r="D287" s="57">
        <f t="shared" si="9"/>
        <v>4.8000000000000004E-3</v>
      </c>
      <c r="E287" s="58">
        <f t="shared" si="12"/>
        <v>7.5800000000000006E-2</v>
      </c>
      <c r="F287" s="59">
        <f t="shared" si="13"/>
        <v>1.9301246993702701E-2</v>
      </c>
      <c r="G287" s="60">
        <f t="shared" si="10"/>
        <v>9.5101246993702704E-2</v>
      </c>
      <c r="H287" s="61">
        <f t="shared" si="14"/>
        <v>3.0560307740029276E-2</v>
      </c>
      <c r="I287" s="62">
        <f t="shared" si="11"/>
        <v>0.10636030774002928</v>
      </c>
    </row>
    <row r="288" spans="1:9" x14ac:dyDescent="0.2">
      <c r="A288" s="30">
        <v>26</v>
      </c>
      <c r="B288" s="136">
        <f t="shared" si="8"/>
        <v>2.5000000000000001E-2</v>
      </c>
      <c r="C288" s="38">
        <f t="shared" si="15"/>
        <v>4.6153846153846163E-2</v>
      </c>
      <c r="D288" s="57">
        <f t="shared" si="9"/>
        <v>4.9029033784546011E-3</v>
      </c>
      <c r="E288" s="58">
        <f t="shared" si="12"/>
        <v>7.6056749532300766E-2</v>
      </c>
      <c r="F288" s="59">
        <f t="shared" si="13"/>
        <v>1.9687271933576753E-2</v>
      </c>
      <c r="G288" s="60">
        <f t="shared" si="10"/>
        <v>9.5744021465877516E-2</v>
      </c>
      <c r="H288" s="61">
        <f t="shared" si="14"/>
        <v>3.1171513894829861E-2</v>
      </c>
      <c r="I288" s="62">
        <f t="shared" si="11"/>
        <v>0.10722826342713063</v>
      </c>
    </row>
    <row r="289" spans="1:9" x14ac:dyDescent="0.2">
      <c r="A289" s="30">
        <v>27</v>
      </c>
      <c r="B289" s="136">
        <f t="shared" si="8"/>
        <v>2.5000000000000001E-2</v>
      </c>
      <c r="C289" s="38">
        <f t="shared" si="15"/>
        <v>4.6296296296296294E-2</v>
      </c>
      <c r="D289" s="57">
        <f t="shared" si="9"/>
        <v>5.0037023329767578E-3</v>
      </c>
      <c r="E289" s="58">
        <f t="shared" si="12"/>
        <v>7.6299998629273058E-2</v>
      </c>
      <c r="F289" s="59">
        <f t="shared" si="13"/>
        <v>2.0081017372248291E-2</v>
      </c>
      <c r="G289" s="60">
        <f t="shared" si="10"/>
        <v>9.6381016001521352E-2</v>
      </c>
      <c r="H289" s="61">
        <f t="shared" si="14"/>
        <v>3.1794944172726464E-2</v>
      </c>
      <c r="I289" s="62">
        <f t="shared" si="11"/>
        <v>0.10809494280199952</v>
      </c>
    </row>
    <row r="290" spans="1:9" x14ac:dyDescent="0.2">
      <c r="A290" s="30">
        <v>28</v>
      </c>
      <c r="B290" s="136">
        <f t="shared" si="8"/>
        <v>2.5000000000000001E-2</v>
      </c>
      <c r="C290" s="38">
        <f t="shared" si="15"/>
        <v>4.642857142857143E-2</v>
      </c>
      <c r="D290" s="57">
        <f t="shared" si="9"/>
        <v>5.102520385624568E-3</v>
      </c>
      <c r="E290" s="58">
        <f t="shared" si="12"/>
        <v>7.6531091814195998E-2</v>
      </c>
      <c r="F290" s="59">
        <f t="shared" si="13"/>
        <v>2.0482637719693254E-2</v>
      </c>
      <c r="G290" s="60">
        <f t="shared" si="10"/>
        <v>9.7013729533889259E-2</v>
      </c>
      <c r="H290" s="61">
        <f t="shared" si="14"/>
        <v>3.2430843056180984E-2</v>
      </c>
      <c r="I290" s="62">
        <f t="shared" si="11"/>
        <v>0.10896193487037698</v>
      </c>
    </row>
    <row r="291" spans="1:9" x14ac:dyDescent="0.2">
      <c r="A291" s="30">
        <v>29</v>
      </c>
      <c r="B291" s="136">
        <f t="shared" si="8"/>
        <v>2.5000000000000001E-2</v>
      </c>
      <c r="C291" s="38">
        <f t="shared" si="15"/>
        <v>4.6551724137931037E-2</v>
      </c>
      <c r="D291" s="57">
        <f t="shared" si="9"/>
        <v>5.1994694689574527E-3</v>
      </c>
      <c r="E291" s="58">
        <f t="shared" si="12"/>
        <v>7.6751193606888493E-2</v>
      </c>
      <c r="F291" s="59">
        <f t="shared" si="13"/>
        <v>2.0892290474087125E-2</v>
      </c>
      <c r="G291" s="60">
        <f t="shared" si="10"/>
        <v>9.7643484080975618E-2</v>
      </c>
      <c r="H291" s="61">
        <f t="shared" si="14"/>
        <v>3.3079459917304613E-2</v>
      </c>
      <c r="I291" s="62">
        <f t="shared" si="11"/>
        <v>0.10983065352419311</v>
      </c>
    </row>
    <row r="292" spans="1:9" ht="13.5" thickBot="1" x14ac:dyDescent="0.25">
      <c r="A292" s="31">
        <v>30</v>
      </c>
      <c r="B292" s="137">
        <f t="shared" si="8"/>
        <v>2.5000000000000001E-2</v>
      </c>
      <c r="C292" s="52">
        <f t="shared" si="15"/>
        <v>4.6666666666666669E-2</v>
      </c>
      <c r="D292" s="63">
        <f t="shared" si="9"/>
        <v>5.2946513892166052E-3</v>
      </c>
      <c r="E292" s="64">
        <f t="shared" si="12"/>
        <v>7.6961318055883271E-2</v>
      </c>
      <c r="F292" s="65">
        <f t="shared" si="13"/>
        <v>2.1310136283568863E-2</v>
      </c>
      <c r="G292" s="66">
        <f t="shared" si="10"/>
        <v>9.8271454339452141E-2</v>
      </c>
      <c r="H292" s="67">
        <f t="shared" si="14"/>
        <v>3.3741049115650699E-2</v>
      </c>
      <c r="I292" s="68">
        <f t="shared" si="11"/>
        <v>0.11070236717153398</v>
      </c>
    </row>
    <row r="293" spans="1:9" x14ac:dyDescent="0.2">
      <c r="A293" s="143"/>
      <c r="B293" s="147"/>
      <c r="C293" s="145"/>
      <c r="D293" s="146"/>
      <c r="E293" s="148"/>
      <c r="F293" s="149"/>
      <c r="G293" s="148"/>
      <c r="H293" s="150"/>
      <c r="I293" s="151"/>
    </row>
    <row r="294" spans="1:9" x14ac:dyDescent="0.2">
      <c r="A294" s="1" t="s">
        <v>163</v>
      </c>
    </row>
    <row r="295" spans="1:9" x14ac:dyDescent="0.2">
      <c r="A295" s="32"/>
      <c r="B295" s="32"/>
      <c r="C295" s="32"/>
      <c r="D295" s="32"/>
      <c r="E295" s="32"/>
      <c r="F295" s="32"/>
      <c r="G295" s="32"/>
      <c r="H295" s="32"/>
      <c r="I295" s="32"/>
    </row>
    <row r="296" spans="1:9" x14ac:dyDescent="0.2">
      <c r="A296" s="32"/>
      <c r="B296" s="32"/>
      <c r="C296" s="32"/>
      <c r="D296" s="32"/>
      <c r="E296" s="32"/>
      <c r="F296" s="32"/>
      <c r="G296" s="32"/>
      <c r="H296" s="32"/>
      <c r="I296" s="32"/>
    </row>
    <row r="297" spans="1:9" x14ac:dyDescent="0.2">
      <c r="A297" s="32"/>
      <c r="B297" s="32"/>
      <c r="C297" s="32"/>
      <c r="D297" s="32"/>
      <c r="E297" s="32"/>
      <c r="F297" s="32"/>
      <c r="G297" s="32"/>
      <c r="H297" s="32"/>
      <c r="I297" s="32"/>
    </row>
    <row r="298" spans="1:9" x14ac:dyDescent="0.2">
      <c r="A298" s="32"/>
      <c r="B298" s="32"/>
      <c r="C298" s="32"/>
      <c r="D298" s="32"/>
      <c r="E298" s="32"/>
      <c r="F298" s="32"/>
      <c r="G298" s="32"/>
      <c r="H298" s="32"/>
      <c r="I298" s="32"/>
    </row>
    <row r="299" spans="1:9" x14ac:dyDescent="0.2">
      <c r="A299" s="32"/>
      <c r="B299" s="32"/>
      <c r="C299" s="32"/>
      <c r="D299" s="32"/>
      <c r="E299" s="32"/>
      <c r="F299" s="32"/>
      <c r="G299" s="32"/>
      <c r="H299" s="32"/>
      <c r="I299" s="32"/>
    </row>
    <row r="300" spans="1:9" x14ac:dyDescent="0.2">
      <c r="A300" s="32"/>
      <c r="B300" s="32"/>
      <c r="C300" s="32"/>
      <c r="D300" s="32"/>
      <c r="E300" s="32"/>
      <c r="F300" s="32"/>
      <c r="G300" s="32"/>
      <c r="H300" s="32"/>
      <c r="I300" s="32"/>
    </row>
    <row r="301" spans="1:9" x14ac:dyDescent="0.2">
      <c r="A301" s="32"/>
      <c r="B301" s="32"/>
      <c r="C301" s="32"/>
      <c r="D301" s="32"/>
      <c r="E301" s="32"/>
      <c r="F301" s="32"/>
      <c r="G301" s="32"/>
      <c r="H301" s="32"/>
      <c r="I301" s="32"/>
    </row>
    <row r="302" spans="1:9" x14ac:dyDescent="0.2">
      <c r="A302" s="32"/>
      <c r="B302" s="32"/>
      <c r="C302" s="32"/>
      <c r="D302" s="32"/>
      <c r="E302" s="32"/>
      <c r="F302" s="32"/>
      <c r="G302" s="32"/>
      <c r="H302" s="32"/>
      <c r="I302" s="32"/>
    </row>
    <row r="303" spans="1:9" x14ac:dyDescent="0.2">
      <c r="A303" s="32"/>
      <c r="B303" s="32"/>
      <c r="C303" s="32"/>
      <c r="D303" s="32"/>
      <c r="E303" s="32"/>
      <c r="F303" s="32"/>
      <c r="G303" s="32"/>
      <c r="H303" s="32"/>
      <c r="I303" s="32"/>
    </row>
    <row r="304" spans="1:9" x14ac:dyDescent="0.2">
      <c r="A304" s="32"/>
      <c r="B304" s="32"/>
      <c r="C304" s="32"/>
      <c r="D304" s="32"/>
      <c r="E304" s="32"/>
      <c r="F304" s="32"/>
      <c r="G304" s="32"/>
      <c r="H304" s="32"/>
      <c r="I304" s="32"/>
    </row>
    <row r="305" spans="1:9" x14ac:dyDescent="0.2">
      <c r="A305" s="32"/>
      <c r="B305" s="32"/>
      <c r="C305" s="32"/>
      <c r="D305" s="32"/>
      <c r="E305" s="32"/>
      <c r="F305" s="32"/>
      <c r="G305" s="32"/>
      <c r="H305" s="32"/>
      <c r="I305" s="32"/>
    </row>
    <row r="306" spans="1:9" x14ac:dyDescent="0.2">
      <c r="A306" s="32"/>
      <c r="B306" s="32"/>
      <c r="C306" s="32"/>
      <c r="D306" s="32"/>
      <c r="E306" s="32"/>
      <c r="F306" s="32"/>
      <c r="G306" s="32"/>
      <c r="H306" s="32"/>
      <c r="I306" s="32"/>
    </row>
    <row r="307" spans="1:9" x14ac:dyDescent="0.2">
      <c r="A307" s="32"/>
      <c r="B307" s="32"/>
      <c r="C307" s="32"/>
      <c r="D307" s="32"/>
      <c r="E307" s="32"/>
      <c r="F307" s="32"/>
      <c r="G307" s="32"/>
      <c r="H307" s="32"/>
      <c r="I307" s="32"/>
    </row>
    <row r="308" spans="1:9" x14ac:dyDescent="0.2">
      <c r="A308" s="32"/>
      <c r="B308" s="32"/>
      <c r="C308" s="32"/>
      <c r="D308" s="32"/>
      <c r="E308" s="32"/>
      <c r="F308" s="32"/>
      <c r="G308" s="32"/>
      <c r="H308" s="32"/>
      <c r="I308" s="32"/>
    </row>
    <row r="309" spans="1:9" x14ac:dyDescent="0.2">
      <c r="A309" s="32"/>
      <c r="B309" s="32"/>
      <c r="C309" s="32"/>
      <c r="D309" s="32"/>
      <c r="E309" s="32"/>
      <c r="F309" s="32"/>
      <c r="G309" s="32"/>
      <c r="H309" s="32"/>
      <c r="I309" s="32"/>
    </row>
    <row r="310" spans="1:9" x14ac:dyDescent="0.2">
      <c r="A310" s="32"/>
      <c r="B310" s="32"/>
      <c r="C310" s="32"/>
      <c r="D310" s="32"/>
      <c r="E310" s="32"/>
      <c r="F310" s="32"/>
      <c r="G310" s="32"/>
      <c r="H310" s="32"/>
      <c r="I310" s="32"/>
    </row>
    <row r="311" spans="1:9" x14ac:dyDescent="0.2">
      <c r="A311" s="32"/>
      <c r="B311" s="32"/>
      <c r="C311" s="32"/>
      <c r="D311" s="32"/>
      <c r="E311" s="32"/>
      <c r="F311" s="32"/>
      <c r="G311" s="32"/>
      <c r="H311" s="32"/>
      <c r="I311" s="32"/>
    </row>
    <row r="312" spans="1:9" x14ac:dyDescent="0.2">
      <c r="A312" s="32"/>
      <c r="B312" s="32"/>
      <c r="C312" s="32"/>
      <c r="D312" s="32"/>
      <c r="E312" s="32"/>
      <c r="F312" s="32"/>
      <c r="G312" s="32"/>
      <c r="H312" s="32"/>
      <c r="I312" s="32"/>
    </row>
    <row r="313" spans="1:9" x14ac:dyDescent="0.2">
      <c r="A313" s="32"/>
      <c r="B313" s="32"/>
      <c r="C313" s="32"/>
      <c r="D313" s="32"/>
      <c r="E313" s="32"/>
      <c r="F313" s="32"/>
      <c r="G313" s="32"/>
      <c r="H313" s="32"/>
      <c r="I313" s="32"/>
    </row>
    <row r="314" spans="1:9" x14ac:dyDescent="0.2">
      <c r="A314" s="32"/>
      <c r="B314" s="32"/>
      <c r="C314" s="32"/>
      <c r="D314" s="32"/>
      <c r="E314" s="32"/>
      <c r="F314" s="32"/>
      <c r="G314" s="32"/>
      <c r="H314" s="32"/>
      <c r="I314" s="32"/>
    </row>
    <row r="315" spans="1:9" x14ac:dyDescent="0.2">
      <c r="A315" s="32"/>
      <c r="B315" s="32"/>
      <c r="C315" s="32"/>
      <c r="D315" s="32"/>
      <c r="E315" s="32"/>
      <c r="F315" s="32"/>
      <c r="G315" s="32"/>
      <c r="H315" s="32"/>
      <c r="I315" s="32"/>
    </row>
    <row r="316" spans="1:9" x14ac:dyDescent="0.2">
      <c r="A316" s="32"/>
      <c r="B316" s="32"/>
      <c r="C316" s="32"/>
      <c r="D316" s="32"/>
      <c r="E316" s="32"/>
      <c r="F316" s="32"/>
      <c r="G316" s="32"/>
      <c r="H316" s="32"/>
      <c r="I316" s="32"/>
    </row>
    <row r="317" spans="1:9" x14ac:dyDescent="0.2">
      <c r="A317" s="32"/>
      <c r="B317" s="32"/>
      <c r="C317" s="32"/>
      <c r="D317" s="32"/>
      <c r="E317" s="32"/>
      <c r="F317" s="32"/>
      <c r="G317" s="32"/>
      <c r="H317" s="32"/>
      <c r="I317" s="32"/>
    </row>
    <row r="318" spans="1:9" ht="93" customHeight="1" x14ac:dyDescent="0.2">
      <c r="A318" s="152" t="s">
        <v>164</v>
      </c>
      <c r="B318" s="152"/>
      <c r="C318" s="152"/>
      <c r="D318" s="152"/>
      <c r="E318" s="152"/>
      <c r="F318" s="152"/>
      <c r="G318" s="152"/>
      <c r="H318" s="152"/>
    </row>
    <row r="319" spans="1:9" x14ac:dyDescent="0.2">
      <c r="A319" s="6"/>
    </row>
    <row r="320" spans="1:9" x14ac:dyDescent="0.2">
      <c r="A320" s="6"/>
    </row>
    <row r="321" spans="1:8" ht="15" x14ac:dyDescent="0.25">
      <c r="A321" s="98" t="s">
        <v>139</v>
      </c>
    </row>
    <row r="322" spans="1:8" ht="120.75" customHeight="1" x14ac:dyDescent="0.2">
      <c r="A322" s="152" t="s">
        <v>178</v>
      </c>
      <c r="B322" s="152"/>
      <c r="C322" s="152"/>
      <c r="D322" s="152"/>
      <c r="E322" s="152"/>
      <c r="F322" s="152"/>
      <c r="G322" s="152"/>
      <c r="H322" s="152"/>
    </row>
    <row r="323" spans="1:8" x14ac:dyDescent="0.2">
      <c r="A323" s="6"/>
    </row>
    <row r="324" spans="1:8" ht="31.5" customHeight="1" x14ac:dyDescent="0.2">
      <c r="A324" s="152" t="s">
        <v>181</v>
      </c>
      <c r="B324" s="152"/>
      <c r="C324" s="152"/>
      <c r="D324" s="152"/>
      <c r="E324" s="152"/>
      <c r="F324" s="152"/>
      <c r="G324" s="152"/>
      <c r="H324" s="152"/>
    </row>
    <row r="326" spans="1:8" ht="56.25" customHeight="1" x14ac:dyDescent="0.2">
      <c r="A326" s="152" t="s">
        <v>44</v>
      </c>
      <c r="B326" s="152"/>
      <c r="C326" s="152"/>
      <c r="D326" s="152"/>
      <c r="E326" s="152"/>
      <c r="F326" s="152"/>
      <c r="G326" s="152"/>
      <c r="H326" s="152"/>
    </row>
    <row r="327" spans="1:8" x14ac:dyDescent="0.2">
      <c r="A327" s="6"/>
    </row>
    <row r="328" spans="1:8" x14ac:dyDescent="0.2">
      <c r="A328" s="5" t="s">
        <v>73</v>
      </c>
    </row>
    <row r="329" spans="1:8" ht="30" customHeight="1" x14ac:dyDescent="0.2">
      <c r="A329" s="152" t="s">
        <v>8</v>
      </c>
      <c r="B329" s="152"/>
      <c r="C329" s="152"/>
      <c r="D329" s="152"/>
      <c r="E329" s="152"/>
      <c r="F329" s="152"/>
      <c r="G329" s="152"/>
      <c r="H329" s="152"/>
    </row>
    <row r="330" spans="1:8" x14ac:dyDescent="0.2">
      <c r="A330" s="69" t="s">
        <v>45</v>
      </c>
    </row>
    <row r="331" spans="1:8" ht="13.5" thickBot="1" x14ac:dyDescent="0.25">
      <c r="A331" s="156" t="s">
        <v>71</v>
      </c>
      <c r="B331" s="156"/>
      <c r="C331" s="156"/>
      <c r="D331" s="112"/>
      <c r="E331" s="113" t="s">
        <v>72</v>
      </c>
    </row>
    <row r="332" spans="1:8" ht="14.25" x14ac:dyDescent="0.25">
      <c r="A332" s="6" t="s">
        <v>7</v>
      </c>
      <c r="B332" s="6"/>
      <c r="C332" s="6"/>
      <c r="D332" s="70"/>
      <c r="E332" s="71" t="s">
        <v>99</v>
      </c>
    </row>
    <row r="333" spans="1:8" ht="14.25" x14ac:dyDescent="0.25">
      <c r="A333" s="6" t="s">
        <v>6</v>
      </c>
      <c r="B333" s="6"/>
      <c r="C333" s="6"/>
      <c r="D333" s="70"/>
      <c r="E333" s="72" t="s">
        <v>100</v>
      </c>
    </row>
    <row r="334" spans="1:8" ht="14.25" x14ac:dyDescent="0.25">
      <c r="A334" s="6" t="s">
        <v>5</v>
      </c>
      <c r="B334" s="6"/>
      <c r="C334" s="6"/>
      <c r="D334" s="70"/>
      <c r="E334" s="72" t="s">
        <v>101</v>
      </c>
    </row>
    <row r="335" spans="1:8" ht="14.25" x14ac:dyDescent="0.25">
      <c r="A335" s="6" t="s">
        <v>4</v>
      </c>
      <c r="B335" s="6"/>
      <c r="C335" s="6"/>
      <c r="D335" s="70"/>
      <c r="E335" s="72" t="s">
        <v>102</v>
      </c>
    </row>
    <row r="336" spans="1:8" ht="14.25" x14ac:dyDescent="0.25">
      <c r="A336" s="6" t="s">
        <v>3</v>
      </c>
      <c r="B336" s="6"/>
      <c r="C336" s="6"/>
      <c r="D336" s="70"/>
      <c r="E336" s="72" t="s">
        <v>103</v>
      </c>
    </row>
    <row r="337" spans="1:9" ht="14.25" x14ac:dyDescent="0.25">
      <c r="A337" s="6" t="s">
        <v>0</v>
      </c>
      <c r="B337" s="6"/>
      <c r="C337" s="6"/>
      <c r="D337" s="70"/>
      <c r="E337" s="72" t="s">
        <v>104</v>
      </c>
    </row>
    <row r="338" spans="1:9" ht="14.25" x14ac:dyDescent="0.25">
      <c r="A338" s="6" t="s">
        <v>1</v>
      </c>
      <c r="B338" s="6"/>
      <c r="C338" s="6"/>
      <c r="D338" s="70"/>
      <c r="E338" s="72" t="s">
        <v>105</v>
      </c>
    </row>
    <row r="339" spans="1:9" ht="14.25" x14ac:dyDescent="0.25">
      <c r="A339" s="6" t="s">
        <v>2</v>
      </c>
      <c r="B339" s="6"/>
      <c r="C339" s="6"/>
      <c r="D339" s="70"/>
      <c r="E339" s="72" t="s">
        <v>106</v>
      </c>
    </row>
    <row r="340" spans="1:9" x14ac:dyDescent="0.2">
      <c r="B340" s="3"/>
    </row>
    <row r="341" spans="1:9" x14ac:dyDescent="0.2">
      <c r="B341" s="73" t="s">
        <v>68</v>
      </c>
      <c r="C341" s="74" t="s">
        <v>68</v>
      </c>
      <c r="D341" s="73" t="s">
        <v>69</v>
      </c>
    </row>
    <row r="342" spans="1:9" x14ac:dyDescent="0.2">
      <c r="B342" s="75" t="s">
        <v>67</v>
      </c>
      <c r="C342" s="76">
        <v>1</v>
      </c>
      <c r="D342" s="77">
        <v>5.0200000000000002E-2</v>
      </c>
    </row>
    <row r="343" spans="1:9" x14ac:dyDescent="0.2">
      <c r="B343" s="75" t="s">
        <v>166</v>
      </c>
      <c r="C343" s="76">
        <v>2</v>
      </c>
      <c r="D343" s="77">
        <v>5.3100000000000001E-2</v>
      </c>
    </row>
    <row r="344" spans="1:9" x14ac:dyDescent="0.2">
      <c r="B344" s="78" t="s">
        <v>167</v>
      </c>
      <c r="C344" s="76">
        <v>3</v>
      </c>
      <c r="D344" s="77">
        <v>5.4800000000000001E-2</v>
      </c>
    </row>
    <row r="345" spans="1:9" x14ac:dyDescent="0.2">
      <c r="B345" s="78" t="s">
        <v>168</v>
      </c>
      <c r="C345" s="76">
        <v>4</v>
      </c>
      <c r="D345" s="77">
        <v>5.6500000000000002E-2</v>
      </c>
    </row>
    <row r="346" spans="1:9" x14ac:dyDescent="0.2">
      <c r="B346" s="78" t="s">
        <v>169</v>
      </c>
      <c r="C346" s="76">
        <v>5</v>
      </c>
      <c r="D346" s="77">
        <v>5.7299999999999997E-2</v>
      </c>
    </row>
    <row r="347" spans="1:9" x14ac:dyDescent="0.2">
      <c r="B347" s="78" t="s">
        <v>170</v>
      </c>
      <c r="C347" s="76">
        <v>10</v>
      </c>
      <c r="D347" s="77">
        <v>5.6800000000000003E-2</v>
      </c>
    </row>
    <row r="348" spans="1:9" x14ac:dyDescent="0.2">
      <c r="B348" s="75" t="s">
        <v>171</v>
      </c>
      <c r="C348" s="76">
        <v>20</v>
      </c>
      <c r="D348" s="77">
        <v>6.0100000000000001E-2</v>
      </c>
    </row>
    <row r="349" spans="1:9" x14ac:dyDescent="0.2">
      <c r="B349" s="79" t="s">
        <v>172</v>
      </c>
      <c r="C349" s="80">
        <v>30</v>
      </c>
      <c r="D349" s="81">
        <v>5.9200000000000003E-2</v>
      </c>
    </row>
    <row r="351" spans="1:9" s="85" customFormat="1" ht="15" x14ac:dyDescent="0.25">
      <c r="A351" s="82" t="s">
        <v>12</v>
      </c>
      <c r="B351" s="82" t="s">
        <v>173</v>
      </c>
      <c r="C351" s="82" t="s">
        <v>9</v>
      </c>
      <c r="D351" s="83" t="s">
        <v>11</v>
      </c>
      <c r="E351" s="82" t="s">
        <v>10</v>
      </c>
      <c r="F351" s="84"/>
    </row>
    <row r="352" spans="1:9" s="85" customFormat="1" ht="15" thickBot="1" x14ac:dyDescent="0.3">
      <c r="A352" s="114">
        <f>(1+D343)^2</f>
        <v>1.1090196099999998</v>
      </c>
      <c r="B352" s="82" t="s">
        <v>173</v>
      </c>
      <c r="C352" s="114">
        <f>1+D342</f>
        <v>1.0502</v>
      </c>
      <c r="D352" s="83" t="s">
        <v>11</v>
      </c>
      <c r="E352" s="82" t="s">
        <v>10</v>
      </c>
      <c r="F352" s="86"/>
      <c r="G352" s="87"/>
      <c r="H352" s="87"/>
      <c r="I352" s="87"/>
    </row>
    <row r="353" spans="1:9" s="85" customFormat="1" ht="15" thickBot="1" x14ac:dyDescent="0.3">
      <c r="A353" s="115" t="s">
        <v>26</v>
      </c>
      <c r="B353" s="116" t="s">
        <v>70</v>
      </c>
      <c r="C353" s="117">
        <f>(A352/C352)-1</f>
        <v>5.6008007998476383E-2</v>
      </c>
      <c r="D353" s="83"/>
      <c r="E353" s="83"/>
      <c r="F353" s="87"/>
      <c r="G353" s="87"/>
      <c r="H353" s="87"/>
      <c r="I353" s="87"/>
    </row>
    <row r="354" spans="1:9" x14ac:dyDescent="0.2">
      <c r="A354" s="51"/>
      <c r="D354" s="51"/>
      <c r="E354" s="51"/>
      <c r="G354" s="88"/>
      <c r="H354" s="88"/>
      <c r="I354" s="88"/>
    </row>
    <row r="355" spans="1:9" ht="15" x14ac:dyDescent="0.25">
      <c r="A355" s="82" t="s">
        <v>13</v>
      </c>
      <c r="B355" s="82" t="s">
        <v>173</v>
      </c>
      <c r="C355" s="82" t="s">
        <v>12</v>
      </c>
      <c r="D355" s="83" t="s">
        <v>11</v>
      </c>
      <c r="E355" s="82" t="s">
        <v>14</v>
      </c>
      <c r="F355" s="87"/>
      <c r="G355" s="88"/>
      <c r="H355" s="88"/>
      <c r="I355" s="88"/>
    </row>
    <row r="356" spans="1:9" ht="15" thickBot="1" x14ac:dyDescent="0.3">
      <c r="A356" s="114">
        <f>(1+D344)^3</f>
        <v>1.1735736865919999</v>
      </c>
      <c r="B356" s="82" t="s">
        <v>173</v>
      </c>
      <c r="C356" s="114">
        <f>(1+D343)^2</f>
        <v>1.1090196099999998</v>
      </c>
      <c r="D356" s="83" t="s">
        <v>11</v>
      </c>
      <c r="E356" s="82" t="s">
        <v>14</v>
      </c>
      <c r="F356" s="86"/>
      <c r="G356" s="88"/>
      <c r="H356" s="88"/>
      <c r="I356" s="88"/>
    </row>
    <row r="357" spans="1:9" ht="15" thickBot="1" x14ac:dyDescent="0.3">
      <c r="A357" s="115" t="s">
        <v>27</v>
      </c>
      <c r="B357" s="116" t="s">
        <v>70</v>
      </c>
      <c r="C357" s="117">
        <f>A356/C356-1</f>
        <v>5.8208237266426766E-2</v>
      </c>
      <c r="D357" s="51"/>
      <c r="E357" s="51"/>
      <c r="F357" s="86"/>
      <c r="G357" s="88"/>
      <c r="H357" s="88"/>
      <c r="I357" s="88"/>
    </row>
    <row r="358" spans="1:9" x14ac:dyDescent="0.2">
      <c r="A358" s="51"/>
      <c r="D358" s="51"/>
      <c r="E358" s="51"/>
      <c r="F358" s="88"/>
      <c r="G358" s="88"/>
      <c r="H358" s="88"/>
      <c r="I358" s="88"/>
    </row>
    <row r="359" spans="1:9" ht="15" x14ac:dyDescent="0.25">
      <c r="A359" s="82" t="s">
        <v>15</v>
      </c>
      <c r="B359" s="82" t="s">
        <v>173</v>
      </c>
      <c r="C359" s="82" t="s">
        <v>13</v>
      </c>
      <c r="D359" s="83" t="s">
        <v>11</v>
      </c>
      <c r="E359" s="82" t="s">
        <v>16</v>
      </c>
      <c r="F359" s="87"/>
      <c r="G359" s="88"/>
      <c r="H359" s="88"/>
      <c r="I359" s="88"/>
    </row>
    <row r="360" spans="1:9" ht="15" thickBot="1" x14ac:dyDescent="0.3">
      <c r="A360" s="114">
        <f>(1+D345)^4</f>
        <v>1.2458851389600623</v>
      </c>
      <c r="B360" s="82" t="s">
        <v>173</v>
      </c>
      <c r="C360" s="114">
        <f>(1+D344)^3</f>
        <v>1.1735736865919999</v>
      </c>
      <c r="D360" s="83" t="s">
        <v>11</v>
      </c>
      <c r="E360" s="82" t="s">
        <v>16</v>
      </c>
      <c r="F360" s="86"/>
      <c r="G360" s="88"/>
      <c r="H360" s="88"/>
      <c r="I360" s="88"/>
    </row>
    <row r="361" spans="1:9" ht="15" thickBot="1" x14ac:dyDescent="0.3">
      <c r="A361" s="115" t="s">
        <v>28</v>
      </c>
      <c r="B361" s="116" t="s">
        <v>70</v>
      </c>
      <c r="C361" s="117">
        <f>A360/C360-1</f>
        <v>6.1616456805581032E-2</v>
      </c>
      <c r="D361" s="83"/>
      <c r="E361" s="51"/>
      <c r="F361" s="86"/>
      <c r="G361" s="88"/>
      <c r="H361" s="88"/>
      <c r="I361" s="88"/>
    </row>
    <row r="362" spans="1:9" x14ac:dyDescent="0.2">
      <c r="D362" s="51"/>
      <c r="E362" s="51"/>
      <c r="F362" s="88"/>
      <c r="G362" s="88"/>
      <c r="H362" s="88"/>
      <c r="I362" s="88"/>
    </row>
    <row r="363" spans="1:9" ht="15" x14ac:dyDescent="0.25">
      <c r="A363" s="82" t="s">
        <v>17</v>
      </c>
      <c r="B363" s="82" t="s">
        <v>173</v>
      </c>
      <c r="C363" s="82" t="s">
        <v>15</v>
      </c>
      <c r="D363" s="83" t="s">
        <v>11</v>
      </c>
      <c r="E363" s="82" t="s">
        <v>18</v>
      </c>
      <c r="F363" s="87"/>
      <c r="G363" s="88"/>
      <c r="H363" s="88"/>
      <c r="I363" s="88"/>
    </row>
    <row r="364" spans="1:9" ht="15" thickBot="1" x14ac:dyDescent="0.3">
      <c r="A364" s="114">
        <f>(1+D346)^5</f>
        <v>1.3212687428297316</v>
      </c>
      <c r="B364" s="82" t="s">
        <v>173</v>
      </c>
      <c r="C364" s="114">
        <f>(1+D345)^4</f>
        <v>1.2458851389600623</v>
      </c>
      <c r="D364" s="83" t="s">
        <v>11</v>
      </c>
      <c r="E364" s="82" t="s">
        <v>18</v>
      </c>
      <c r="F364" s="86"/>
      <c r="G364" s="88"/>
      <c r="H364" s="88"/>
      <c r="I364" s="88"/>
    </row>
    <row r="365" spans="1:9" ht="15" thickBot="1" x14ac:dyDescent="0.3">
      <c r="A365" s="115" t="s">
        <v>29</v>
      </c>
      <c r="B365" s="116" t="s">
        <v>70</v>
      </c>
      <c r="C365" s="117">
        <f>A364/C364-1</f>
        <v>6.0506062326573629E-2</v>
      </c>
      <c r="D365" s="51"/>
      <c r="E365" s="51"/>
      <c r="F365" s="86"/>
      <c r="G365" s="87"/>
      <c r="H365" s="87"/>
      <c r="I365" s="87"/>
    </row>
    <row r="366" spans="1:9" x14ac:dyDescent="0.2">
      <c r="D366" s="51"/>
      <c r="E366" s="51"/>
      <c r="F366" s="87"/>
      <c r="G366" s="87"/>
      <c r="H366" s="87"/>
      <c r="I366" s="87"/>
    </row>
    <row r="367" spans="1:9" ht="15" x14ac:dyDescent="0.25">
      <c r="A367" s="82" t="s">
        <v>19</v>
      </c>
      <c r="B367" s="82" t="s">
        <v>173</v>
      </c>
      <c r="C367" s="82" t="s">
        <v>17</v>
      </c>
      <c r="D367" s="83" t="s">
        <v>11</v>
      </c>
      <c r="E367" s="82" t="s">
        <v>20</v>
      </c>
      <c r="F367" s="87"/>
      <c r="G367" s="87"/>
      <c r="H367" s="87"/>
      <c r="I367" s="87"/>
    </row>
    <row r="368" spans="1:9" ht="15.75" thickBot="1" x14ac:dyDescent="0.3">
      <c r="A368" s="114">
        <f>(1+D347)^10</f>
        <v>1.7375129336558066</v>
      </c>
      <c r="B368" s="82" t="s">
        <v>173</v>
      </c>
      <c r="C368" s="114">
        <f>(1+D346)^5</f>
        <v>1.3212687428297316</v>
      </c>
      <c r="D368" s="83" t="s">
        <v>11</v>
      </c>
      <c r="E368" s="82" t="s">
        <v>20</v>
      </c>
      <c r="F368" s="86"/>
      <c r="G368" s="87"/>
      <c r="H368" s="87"/>
      <c r="I368" s="87"/>
    </row>
    <row r="369" spans="1:9" ht="15" thickBot="1" x14ac:dyDescent="0.3">
      <c r="A369" s="115" t="s">
        <v>30</v>
      </c>
      <c r="B369" s="116" t="s">
        <v>70</v>
      </c>
      <c r="C369" s="117">
        <f>(A368/C368)^(1/5)-1</f>
        <v>5.6300236451338526E-2</v>
      </c>
      <c r="D369" s="83"/>
      <c r="E369" s="51"/>
      <c r="F369" s="86"/>
      <c r="G369" s="87"/>
      <c r="H369" s="87"/>
      <c r="I369" s="87"/>
    </row>
    <row r="370" spans="1:9" x14ac:dyDescent="0.2">
      <c r="D370" s="51"/>
      <c r="E370" s="51"/>
      <c r="F370" s="87"/>
      <c r="G370" s="87"/>
      <c r="H370" s="87"/>
      <c r="I370" s="87"/>
    </row>
    <row r="371" spans="1:9" ht="15" x14ac:dyDescent="0.25">
      <c r="A371" s="82" t="s">
        <v>21</v>
      </c>
      <c r="B371" s="82" t="s">
        <v>173</v>
      </c>
      <c r="C371" s="82" t="s">
        <v>19</v>
      </c>
      <c r="D371" s="83" t="s">
        <v>11</v>
      </c>
      <c r="E371" s="82" t="s">
        <v>22</v>
      </c>
      <c r="F371" s="87"/>
      <c r="G371" s="87"/>
      <c r="H371" s="87"/>
      <c r="I371" s="87"/>
    </row>
    <row r="372" spans="1:9" ht="15.75" thickBot="1" x14ac:dyDescent="0.3">
      <c r="A372" s="114">
        <f>(1+D348)^20</f>
        <v>3.2131920975324091</v>
      </c>
      <c r="B372" s="82" t="s">
        <v>173</v>
      </c>
      <c r="C372" s="114">
        <f>(1+D347)^10</f>
        <v>1.7375129336558066</v>
      </c>
      <c r="D372" s="83" t="s">
        <v>11</v>
      </c>
      <c r="E372" s="82" t="s">
        <v>22</v>
      </c>
      <c r="F372" s="86"/>
      <c r="G372" s="87"/>
      <c r="H372" s="87"/>
      <c r="I372" s="87"/>
    </row>
    <row r="373" spans="1:9" ht="15" thickBot="1" x14ac:dyDescent="0.3">
      <c r="A373" s="115" t="s">
        <v>31</v>
      </c>
      <c r="B373" s="116" t="s">
        <v>70</v>
      </c>
      <c r="C373" s="117">
        <f>(A372/C372)^(1/10)-1</f>
        <v>6.3410304693414243E-2</v>
      </c>
      <c r="D373" s="51"/>
      <c r="E373" s="51"/>
      <c r="F373" s="86"/>
      <c r="G373" s="87"/>
      <c r="H373" s="87"/>
      <c r="I373" s="87"/>
    </row>
    <row r="374" spans="1:9" x14ac:dyDescent="0.2">
      <c r="E374" s="51"/>
      <c r="F374" s="87"/>
      <c r="G374" s="87"/>
      <c r="H374" s="87"/>
      <c r="I374" s="87"/>
    </row>
    <row r="375" spans="1:9" ht="15" x14ac:dyDescent="0.25">
      <c r="A375" s="82" t="s">
        <v>23</v>
      </c>
      <c r="B375" s="82" t="s">
        <v>173</v>
      </c>
      <c r="C375" s="82" t="s">
        <v>21</v>
      </c>
      <c r="D375" s="51" t="s">
        <v>11</v>
      </c>
      <c r="E375" s="82" t="s">
        <v>24</v>
      </c>
      <c r="F375" s="87"/>
      <c r="G375" s="87"/>
      <c r="H375" s="87"/>
      <c r="I375" s="87"/>
    </row>
    <row r="376" spans="1:9" ht="15.75" thickBot="1" x14ac:dyDescent="0.3">
      <c r="A376" s="114">
        <f>(1+D349)^30</f>
        <v>5.6148629834748167</v>
      </c>
      <c r="B376" s="82" t="s">
        <v>173</v>
      </c>
      <c r="C376" s="114">
        <f>(1+D348)^20</f>
        <v>3.2131920975324091</v>
      </c>
      <c r="D376" s="83" t="s">
        <v>11</v>
      </c>
      <c r="E376" s="82" t="s">
        <v>25</v>
      </c>
      <c r="F376" s="86"/>
      <c r="G376" s="88"/>
      <c r="H376" s="88"/>
      <c r="I376" s="88"/>
    </row>
    <row r="377" spans="1:9" ht="15" thickBot="1" x14ac:dyDescent="0.3">
      <c r="A377" s="115" t="s">
        <v>32</v>
      </c>
      <c r="B377" s="116" t="s">
        <v>70</v>
      </c>
      <c r="C377" s="117">
        <f>(A376/C376)^(1/10)-1</f>
        <v>5.7402291587896004E-2</v>
      </c>
      <c r="D377" s="51"/>
      <c r="E377" s="51"/>
      <c r="F377" s="86"/>
      <c r="G377" s="88"/>
      <c r="H377" s="88"/>
      <c r="I377" s="88"/>
    </row>
    <row r="378" spans="1:9" ht="14.25" x14ac:dyDescent="0.25">
      <c r="B378" s="89"/>
      <c r="F378" s="88"/>
      <c r="G378" s="88"/>
      <c r="H378" s="88"/>
      <c r="I378" s="88"/>
    </row>
    <row r="379" spans="1:9" ht="93" customHeight="1" x14ac:dyDescent="0.2">
      <c r="A379" s="152" t="s">
        <v>114</v>
      </c>
      <c r="B379" s="152"/>
      <c r="C379" s="152"/>
      <c r="D379" s="152"/>
      <c r="E379" s="152"/>
      <c r="F379" s="152"/>
      <c r="G379" s="152"/>
      <c r="H379" s="152"/>
      <c r="I379" s="88"/>
    </row>
  </sheetData>
  <mergeCells count="35">
    <mergeCell ref="A379:H379"/>
    <mergeCell ref="A326:H326"/>
    <mergeCell ref="A331:C331"/>
    <mergeCell ref="A329:H329"/>
    <mergeCell ref="A232:H232"/>
    <mergeCell ref="A248:H248"/>
    <mergeCell ref="A237:H237"/>
    <mergeCell ref="A240:H240"/>
    <mergeCell ref="A322:H322"/>
    <mergeCell ref="A324:H324"/>
    <mergeCell ref="A252:H252"/>
    <mergeCell ref="A260:H260"/>
    <mergeCell ref="A318:H318"/>
    <mergeCell ref="A235:H235"/>
    <mergeCell ref="J93:R95"/>
    <mergeCell ref="J97:R101"/>
    <mergeCell ref="J109:R111"/>
    <mergeCell ref="J113:R114"/>
    <mergeCell ref="A78:H78"/>
    <mergeCell ref="A87:H87"/>
    <mergeCell ref="A123:H123"/>
    <mergeCell ref="A156:H156"/>
    <mergeCell ref="A167:H167"/>
    <mergeCell ref="A159:H159"/>
    <mergeCell ref="D1:E1"/>
    <mergeCell ref="A6:H6"/>
    <mergeCell ref="A10:H10"/>
    <mergeCell ref="A23:H23"/>
    <mergeCell ref="A70:H70"/>
    <mergeCell ref="A25:H25"/>
    <mergeCell ref="A33:H33"/>
    <mergeCell ref="A57:H57"/>
    <mergeCell ref="A3:H3"/>
    <mergeCell ref="A67:H67"/>
    <mergeCell ref="A73:H73"/>
  </mergeCells>
  <phoneticPr fontId="4" type="noConversion"/>
  <printOptions headings="1" gridLines="1"/>
  <pageMargins left="0.5" right="0.5" top="1" bottom="1" header="0.5" footer="0.5"/>
  <pageSetup scale="97" orientation="portrait" r:id="rId1"/>
  <headerFooter alignWithMargins="0"/>
  <rowBreaks count="11" manualBreakCount="11">
    <brk id="34" max="8" man="1"/>
    <brk id="68" max="8" man="1"/>
    <brk id="88" max="8" man="1"/>
    <brk id="132" max="8" man="1"/>
    <brk id="157" max="8" man="1"/>
    <brk id="200" max="8" man="1"/>
    <brk id="238" max="8" man="1"/>
    <brk id="261" max="8" man="1"/>
    <brk id="293" max="8" man="1"/>
    <brk id="320" max="8" man="1"/>
    <brk id="350"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6"/>
  <sheetViews>
    <sheetView zoomScaleNormal="100" zoomScaleSheetLayoutView="100" workbookViewId="0"/>
  </sheetViews>
  <sheetFormatPr defaultRowHeight="12.75" x14ac:dyDescent="0.2"/>
  <cols>
    <col min="1" max="1" width="10.7109375" customWidth="1"/>
    <col min="2" max="2" width="12.140625" customWidth="1"/>
    <col min="3" max="8" width="10.140625" customWidth="1"/>
  </cols>
  <sheetData>
    <row r="1" spans="1:8" ht="16.5" x14ac:dyDescent="0.25">
      <c r="A1" s="91" t="s">
        <v>140</v>
      </c>
      <c r="H1" s="142" t="str">
        <f>'06 Chapter model'!H1</f>
        <v xml:space="preserve"> 2/08/2018</v>
      </c>
    </row>
    <row r="2" spans="1:8" x14ac:dyDescent="0.2">
      <c r="A2" s="92" t="s">
        <v>108</v>
      </c>
    </row>
    <row r="4" spans="1:8" ht="27" customHeight="1" x14ac:dyDescent="0.2">
      <c r="A4" s="157" t="s">
        <v>141</v>
      </c>
      <c r="B4" s="157"/>
      <c r="C4" s="157"/>
      <c r="D4" s="157"/>
      <c r="E4" s="157"/>
      <c r="F4" s="157"/>
      <c r="G4" s="157"/>
      <c r="H4" s="157"/>
    </row>
    <row r="6" spans="1:8" x14ac:dyDescent="0.2">
      <c r="A6" s="1" t="s">
        <v>84</v>
      </c>
      <c r="C6" s="95">
        <v>0.02</v>
      </c>
    </row>
    <row r="7" spans="1:8" x14ac:dyDescent="0.2">
      <c r="A7" s="1" t="s">
        <v>109</v>
      </c>
      <c r="C7" s="95">
        <v>0.05</v>
      </c>
    </row>
    <row r="8" spans="1:8" ht="13.5" thickBot="1" x14ac:dyDescent="0.25">
      <c r="C8" s="96"/>
    </row>
    <row r="9" spans="1:8" ht="13.5" thickBot="1" x14ac:dyDescent="0.25">
      <c r="A9" s="93" t="s">
        <v>110</v>
      </c>
      <c r="B9" s="94"/>
      <c r="C9" s="97">
        <f>C7-C6</f>
        <v>3.0000000000000002E-2</v>
      </c>
    </row>
    <row r="11" spans="1:8" ht="31.5" customHeight="1" x14ac:dyDescent="0.2">
      <c r="A11" s="158" t="s">
        <v>142</v>
      </c>
      <c r="B11" s="158"/>
      <c r="C11" s="158"/>
      <c r="D11" s="158"/>
      <c r="E11" s="158"/>
      <c r="F11" s="158"/>
      <c r="G11" s="158"/>
      <c r="H11" s="158"/>
    </row>
    <row r="13" spans="1:8" x14ac:dyDescent="0.2">
      <c r="A13" s="1" t="s">
        <v>84</v>
      </c>
      <c r="C13" s="95">
        <v>0.04</v>
      </c>
    </row>
    <row r="14" spans="1:8" x14ac:dyDescent="0.2">
      <c r="A14" s="1" t="s">
        <v>110</v>
      </c>
      <c r="C14" s="95">
        <v>0.03</v>
      </c>
    </row>
    <row r="15" spans="1:8" ht="13.5" thickBot="1" x14ac:dyDescent="0.25">
      <c r="C15" s="96"/>
    </row>
    <row r="16" spans="1:8" ht="13.5" thickBot="1" x14ac:dyDescent="0.25">
      <c r="A16" s="93" t="s">
        <v>111</v>
      </c>
      <c r="B16" s="94"/>
      <c r="C16" s="97">
        <f>C13+C14</f>
        <v>7.0000000000000007E-2</v>
      </c>
    </row>
  </sheetData>
  <mergeCells count="2">
    <mergeCell ref="A4:H4"/>
    <mergeCell ref="A11:H11"/>
  </mergeCells>
  <phoneticPr fontId="4"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
  <sheetViews>
    <sheetView zoomScaleNormal="100" zoomScaleSheetLayoutView="100" workbookViewId="0"/>
  </sheetViews>
  <sheetFormatPr defaultRowHeight="12.75" x14ac:dyDescent="0.2"/>
  <cols>
    <col min="1" max="2" width="10.7109375" customWidth="1"/>
    <col min="3" max="8" width="10.140625" customWidth="1"/>
  </cols>
  <sheetData>
    <row r="1" spans="1:8" ht="16.5" x14ac:dyDescent="0.25">
      <c r="A1" s="91" t="s">
        <v>143</v>
      </c>
      <c r="H1" s="142" t="str">
        <f>'06 Chapter model'!H1</f>
        <v xml:space="preserve"> 2/08/2018</v>
      </c>
    </row>
    <row r="2" spans="1:8" x14ac:dyDescent="0.2">
      <c r="A2" s="92" t="s">
        <v>108</v>
      </c>
    </row>
    <row r="4" spans="1:8" ht="48" customHeight="1" x14ac:dyDescent="0.2">
      <c r="A4" s="157" t="s">
        <v>147</v>
      </c>
      <c r="B4" s="157"/>
      <c r="C4" s="157"/>
      <c r="D4" s="157"/>
      <c r="E4" s="157"/>
      <c r="F4" s="157"/>
      <c r="G4" s="157"/>
      <c r="H4" s="157"/>
    </row>
    <row r="6" spans="1:8" x14ac:dyDescent="0.2">
      <c r="A6" s="1" t="s">
        <v>47</v>
      </c>
      <c r="C6" s="95">
        <v>0.02</v>
      </c>
    </row>
    <row r="7" spans="1:8" x14ac:dyDescent="0.2">
      <c r="A7" s="1" t="s">
        <v>35</v>
      </c>
      <c r="C7" s="95">
        <v>0.03</v>
      </c>
    </row>
    <row r="8" spans="1:8" x14ac:dyDescent="0.2">
      <c r="A8" s="1" t="s">
        <v>36</v>
      </c>
      <c r="C8" s="95">
        <v>0.01</v>
      </c>
    </row>
    <row r="9" spans="1:8" x14ac:dyDescent="0.2">
      <c r="A9" s="1" t="s">
        <v>37</v>
      </c>
      <c r="C9" s="95">
        <v>0.01</v>
      </c>
    </row>
    <row r="10" spans="1:8" x14ac:dyDescent="0.2">
      <c r="A10" s="1" t="s">
        <v>38</v>
      </c>
      <c r="C10" s="95">
        <v>0.02</v>
      </c>
    </row>
    <row r="11" spans="1:8" ht="13.5" thickBot="1" x14ac:dyDescent="0.25">
      <c r="C11" s="120"/>
    </row>
    <row r="12" spans="1:8" ht="13.5" thickBot="1" x14ac:dyDescent="0.25">
      <c r="A12" s="93" t="s">
        <v>174</v>
      </c>
      <c r="B12" s="94"/>
      <c r="C12" s="97">
        <f>C6+C7+C8+C9+C10</f>
        <v>9.0000000000000011E-2</v>
      </c>
    </row>
    <row r="14" spans="1:8" ht="32.25" customHeight="1" x14ac:dyDescent="0.2">
      <c r="A14" s="157" t="s">
        <v>176</v>
      </c>
      <c r="B14" s="157"/>
      <c r="C14" s="157"/>
      <c r="D14" s="157"/>
      <c r="E14" s="157"/>
      <c r="F14" s="157"/>
      <c r="G14" s="157"/>
      <c r="H14" s="157"/>
    </row>
    <row r="16" spans="1:8" ht="42.75" customHeight="1" x14ac:dyDescent="0.2">
      <c r="A16" s="159" t="s">
        <v>177</v>
      </c>
      <c r="B16" s="159"/>
      <c r="C16" s="159"/>
      <c r="D16" s="159"/>
      <c r="E16" s="159"/>
      <c r="F16" s="159"/>
      <c r="G16" s="159"/>
      <c r="H16" s="159"/>
    </row>
  </sheetData>
  <mergeCells count="3">
    <mergeCell ref="A4:H4"/>
    <mergeCell ref="A14:H14"/>
    <mergeCell ref="A16:H16"/>
  </mergeCells>
  <phoneticPr fontId="4"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8"/>
  <sheetViews>
    <sheetView zoomScaleNormal="100" zoomScaleSheetLayoutView="100" workbookViewId="0"/>
  </sheetViews>
  <sheetFormatPr defaultRowHeight="12.75" x14ac:dyDescent="0.2"/>
  <cols>
    <col min="1" max="2" width="10.7109375" customWidth="1"/>
    <col min="3" max="8" width="10.140625" customWidth="1"/>
  </cols>
  <sheetData>
    <row r="1" spans="1:8" ht="16.5" x14ac:dyDescent="0.25">
      <c r="A1" s="91" t="s">
        <v>144</v>
      </c>
      <c r="H1" s="142" t="str">
        <f>'06 Chapter model'!H1</f>
        <v xml:space="preserve"> 2/08/2018</v>
      </c>
    </row>
    <row r="2" spans="1:8" x14ac:dyDescent="0.2">
      <c r="A2" s="92" t="s">
        <v>108</v>
      </c>
    </row>
    <row r="4" spans="1:8" ht="39.75" customHeight="1" x14ac:dyDescent="0.2">
      <c r="A4" s="157" t="s">
        <v>145</v>
      </c>
      <c r="B4" s="157"/>
      <c r="C4" s="157"/>
      <c r="D4" s="157"/>
      <c r="E4" s="157"/>
      <c r="F4" s="157"/>
      <c r="G4" s="157"/>
      <c r="H4" s="157"/>
    </row>
    <row r="6" spans="1:8" x14ac:dyDescent="0.2">
      <c r="A6" s="1" t="s">
        <v>39</v>
      </c>
      <c r="C6" s="95">
        <v>7.0000000000000007E-2</v>
      </c>
    </row>
    <row r="7" spans="1:8" x14ac:dyDescent="0.2">
      <c r="A7" s="1" t="s">
        <v>40</v>
      </c>
      <c r="C7" s="95">
        <v>0.09</v>
      </c>
    </row>
    <row r="8" spans="1:8" x14ac:dyDescent="0.2">
      <c r="A8" s="1" t="s">
        <v>38</v>
      </c>
      <c r="C8" s="95">
        <v>0</v>
      </c>
    </row>
    <row r="9" spans="1:8" ht="13.5" thickBot="1" x14ac:dyDescent="0.25">
      <c r="C9" s="120"/>
    </row>
    <row r="10" spans="1:8" ht="13.5" thickBot="1" x14ac:dyDescent="0.25">
      <c r="A10" s="93" t="s">
        <v>41</v>
      </c>
      <c r="B10" s="94"/>
      <c r="C10" s="94"/>
      <c r="D10" s="138">
        <f>((1+C7)^2)/(1+C6)-1</f>
        <v>0.11037383177570104</v>
      </c>
      <c r="E10" s="139" t="s">
        <v>134</v>
      </c>
      <c r="F10" s="140"/>
    </row>
    <row r="12" spans="1:8" ht="27" customHeight="1" x14ac:dyDescent="0.2">
      <c r="A12" s="157" t="s">
        <v>148</v>
      </c>
      <c r="B12" s="157"/>
      <c r="C12" s="157"/>
      <c r="D12" s="157"/>
      <c r="E12" s="157"/>
      <c r="F12" s="157"/>
      <c r="G12" s="157"/>
      <c r="H12" s="157"/>
    </row>
    <row r="14" spans="1:8" x14ac:dyDescent="0.2">
      <c r="A14" s="1" t="s">
        <v>39</v>
      </c>
      <c r="C14" s="95">
        <v>7.0000000000000007E-2</v>
      </c>
    </row>
    <row r="15" spans="1:8" x14ac:dyDescent="0.2">
      <c r="A15" s="1" t="s">
        <v>40</v>
      </c>
      <c r="C15" s="95">
        <v>0.09</v>
      </c>
    </row>
    <row r="16" spans="1:8" x14ac:dyDescent="0.2">
      <c r="A16" s="1" t="s">
        <v>38</v>
      </c>
      <c r="C16" s="95">
        <v>5.0000000000000001E-3</v>
      </c>
    </row>
    <row r="17" spans="1:7" ht="13.5" thickBot="1" x14ac:dyDescent="0.25">
      <c r="C17" s="120"/>
    </row>
    <row r="18" spans="1:7" ht="13.5" thickBot="1" x14ac:dyDescent="0.25">
      <c r="A18" s="93" t="s">
        <v>41</v>
      </c>
      <c r="B18" s="94"/>
      <c r="C18" s="94"/>
      <c r="D18" s="138">
        <f>((1+C15-C16)^2)/(1+C14)-1</f>
        <v>0.10021028037383206</v>
      </c>
      <c r="E18" s="139" t="s">
        <v>135</v>
      </c>
      <c r="F18" s="94"/>
      <c r="G18" s="140"/>
    </row>
  </sheetData>
  <mergeCells count="2">
    <mergeCell ref="A4:H4"/>
    <mergeCell ref="A12:H12"/>
  </mergeCells>
  <phoneticPr fontId="4" type="noConversion"/>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CDEF2EFBBA0248B57D941E6D375189" ma:contentTypeVersion="3" ma:contentTypeDescription="Create a new document." ma:contentTypeScope="" ma:versionID="3debab2d95134acca05497545f368257">
  <xsd:schema xmlns:xsd="http://www.w3.org/2001/XMLSchema" xmlns:xs="http://www.w3.org/2001/XMLSchema" xmlns:p="http://schemas.microsoft.com/office/2006/metadata/properties" xmlns:ns2="f8089ecd-1835-4dd4-a78c-a87481979253" targetNamespace="http://schemas.microsoft.com/office/2006/metadata/properties" ma:root="true" ma:fieldsID="01db93bfb65fade07b3b51c6c3ade61d" ns2:_="">
    <xsd:import namespace="f8089ecd-1835-4dd4-a78c-a87481979253"/>
    <xsd:element name="properties">
      <xsd:complexType>
        <xsd:sequence>
          <xsd:element name="documentManagement">
            <xsd:complexType>
              <xsd:all>
                <xsd:element ref="ns2:SharedWithUsers" minOccurs="0"/>
                <xsd:element ref="ns2:SharingHintHash"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089ecd-1835-4dd4-a78c-a8748197925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f8089ecd-1835-4dd4-a78c-a87481979253">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C6C279-3D1D-4EB8-9BAA-6D31D6882C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089ecd-1835-4dd4-a78c-a874819792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3EEAF43-AB14-4A1A-8B6B-70B95F85569F}">
  <ds:schemaRefs>
    <ds:schemaRef ds:uri="http://www.w3.org/XML/1998/namespace"/>
    <ds:schemaRef ds:uri="http://schemas.microsoft.com/office/2006/documentManagement/types"/>
    <ds:schemaRef ds:uri="http://schemas.microsoft.com/office/infopath/2007/PartnerControls"/>
    <ds:schemaRef ds:uri="f8089ecd-1835-4dd4-a78c-a87481979253"/>
    <ds:schemaRef ds:uri="http://purl.org/dc/elements/1.1/"/>
    <ds:schemaRef ds:uri="http://purl.org/dc/dcmitype/"/>
    <ds:schemaRef ds:uri="http://schemas.microsoft.com/office/2006/metadata/properties"/>
    <ds:schemaRef ds:uri="http://purl.org/dc/terms/"/>
    <ds:schemaRef ds:uri="http://schemas.openxmlformats.org/package/2006/metadata/core-properties"/>
  </ds:schemaRefs>
</ds:datastoreItem>
</file>

<file path=customXml/itemProps3.xml><?xml version="1.0" encoding="utf-8"?>
<ds:datastoreItem xmlns:ds="http://schemas.openxmlformats.org/officeDocument/2006/customXml" ds:itemID="{F953F815-D250-4347-A5F2-14F83AD36D7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06 Chapter model</vt:lpstr>
      <vt:lpstr>6-2</vt:lpstr>
      <vt:lpstr>6-3</vt:lpstr>
      <vt:lpstr>6-6</vt:lpstr>
      <vt:lpstr>'06 Chapter model'!Print_Area</vt:lpstr>
      <vt:lpstr>'6-3'!Print_Area</vt:lpstr>
    </vt:vector>
  </TitlesOfParts>
  <Company>University of Florida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Christopher Buzzard</dc:creator>
  <cp:lastModifiedBy>Dana</cp:lastModifiedBy>
  <cp:lastPrinted>2011-12-08T14:30:27Z</cp:lastPrinted>
  <dcterms:created xsi:type="dcterms:W3CDTF">1999-09-23T13:07:39Z</dcterms:created>
  <dcterms:modified xsi:type="dcterms:W3CDTF">2018-02-08T19:26:45Z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0x0101003DCDEF2EFBBA0248B57D941E6D375189</vt:lpwstr>
  </property>
</Properties>
</file>