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9001"/>
  <workbookPr codeName="ThisWorkbook" defaultThemeVersion="124226"/>
  <mc:AlternateContent xmlns:mc="http://schemas.openxmlformats.org/markup-compatibility/2006">
    <mc:Choice Requires="x15">
      <x15ac:absPath xmlns:x15ac="http://schemas.microsoft.com/office/spreadsheetml/2010/11/ac" url="C:\Users\Dana\Dropbox\Fundamentals - shared with Dana\FFM15\Excel Chapter Models\"/>
    </mc:Choice>
  </mc:AlternateContent>
  <bookViews>
    <workbookView xWindow="6090" yWindow="75" windowWidth="5550" windowHeight="4215" xr2:uid="{00000000-000D-0000-FFFF-FFFF00000000}"/>
  </bookViews>
  <sheets>
    <sheet name="08 Chapter model" sheetId="1" r:id="rId1"/>
    <sheet name="8-2" sheetId="4" r:id="rId2"/>
    <sheet name="8-3" sheetId="5" r:id="rId3"/>
    <sheet name="8-4" sheetId="6" r:id="rId4"/>
    <sheet name="Web App 8A" sheetId="7" r:id="rId5"/>
    <sheet name="Regression Output" sheetId="8" r:id="rId6"/>
  </sheets>
  <definedNames>
    <definedName name="_xlnm.Print_Area" localSheetId="0">'08 Chapter model'!$A$1:$H$337</definedName>
    <definedName name="taxtable">#REF!</definedName>
  </definedNames>
  <calcPr calcId="171027"/>
</workbook>
</file>

<file path=xl/calcChain.xml><?xml version="1.0" encoding="utf-8"?>
<calcChain xmlns="http://schemas.openxmlformats.org/spreadsheetml/2006/main">
  <c r="H89" i="1" l="1"/>
  <c r="H90" i="1"/>
  <c r="F316" i="1" l="1"/>
  <c r="F315" i="1"/>
  <c r="A190" i="1" l="1"/>
  <c r="A191" i="1" s="1"/>
  <c r="A192" i="1" s="1"/>
  <c r="A193" i="1" s="1"/>
  <c r="A162" i="1"/>
  <c r="A163" i="1" s="1"/>
  <c r="A164" i="1" s="1"/>
  <c r="A165" i="1" s="1"/>
  <c r="A133" i="1"/>
  <c r="A134" i="1" s="1"/>
  <c r="A135" i="1" s="1"/>
  <c r="A136" i="1" s="1"/>
  <c r="A80" i="1"/>
  <c r="A79" i="1"/>
  <c r="A78" i="1"/>
  <c r="H1" i="6"/>
  <c r="H1" i="5"/>
  <c r="H1" i="4" l="1"/>
  <c r="G1" i="7" l="1"/>
  <c r="J316" i="1"/>
  <c r="J315" i="1"/>
  <c r="J322" i="1" s="1"/>
  <c r="J326" i="1" s="1"/>
  <c r="B316" i="1"/>
  <c r="B315" i="1"/>
  <c r="C303" i="1"/>
  <c r="G303" i="1" s="1"/>
  <c r="G301" i="1" l="1"/>
  <c r="G302" i="1"/>
  <c r="G304" i="1"/>
  <c r="B258" i="1"/>
  <c r="B257" i="1"/>
  <c r="B256" i="1"/>
  <c r="D196" i="1"/>
  <c r="C195" i="1"/>
  <c r="B195" i="1"/>
  <c r="C194" i="1"/>
  <c r="B194" i="1"/>
  <c r="D193" i="1"/>
  <c r="D192" i="1"/>
  <c r="D191" i="1"/>
  <c r="D190" i="1"/>
  <c r="D189" i="1"/>
  <c r="D194" i="1" l="1"/>
  <c r="D195" i="1"/>
  <c r="D168" i="1"/>
  <c r="C167" i="1"/>
  <c r="B167" i="1"/>
  <c r="C166" i="1"/>
  <c r="B166" i="1"/>
  <c r="D165" i="1"/>
  <c r="D164" i="1"/>
  <c r="D163" i="1"/>
  <c r="D162" i="1"/>
  <c r="D161" i="1"/>
  <c r="D166" i="1" l="1"/>
  <c r="D167" i="1"/>
  <c r="D139" i="1"/>
  <c r="C138" i="1"/>
  <c r="B138" i="1"/>
  <c r="C137" i="1"/>
  <c r="B137" i="1"/>
  <c r="D136" i="1"/>
  <c r="D135" i="1"/>
  <c r="D134" i="1"/>
  <c r="D133" i="1"/>
  <c r="D132" i="1"/>
  <c r="C108" i="1"/>
  <c r="D107" i="1" s="1"/>
  <c r="B108" i="1"/>
  <c r="G84" i="1"/>
  <c r="B81" i="1"/>
  <c r="D77" i="1" s="1"/>
  <c r="G77" i="1" s="1"/>
  <c r="C56" i="1"/>
  <c r="C55" i="1"/>
  <c r="C54" i="1"/>
  <c r="B56" i="1"/>
  <c r="B55" i="1"/>
  <c r="B54" i="1"/>
  <c r="C41" i="1"/>
  <c r="C40" i="1"/>
  <c r="C39" i="1"/>
  <c r="B41" i="1"/>
  <c r="B40" i="1"/>
  <c r="B39" i="1"/>
  <c r="D137" i="1" l="1"/>
  <c r="D104" i="1"/>
  <c r="D106" i="1"/>
  <c r="D138" i="1"/>
  <c r="D105" i="1"/>
  <c r="D64" i="1"/>
  <c r="B57" i="1"/>
  <c r="B42" i="1"/>
  <c r="D108" i="1" l="1"/>
  <c r="F26" i="1"/>
  <c r="H23" i="1"/>
  <c r="D25" i="1"/>
  <c r="D24" i="1"/>
  <c r="D23" i="1"/>
  <c r="C10" i="6"/>
  <c r="C9" i="5"/>
  <c r="C8" i="4"/>
  <c r="C9" i="4"/>
  <c r="C7" i="4"/>
  <c r="C10" i="4" s="1"/>
  <c r="C1" i="1"/>
  <c r="F320" i="1"/>
  <c r="F322" i="1" s="1"/>
  <c r="B320" i="1"/>
  <c r="B321" i="1"/>
  <c r="H24" i="1"/>
  <c r="H25" i="1"/>
  <c r="D63" i="1"/>
  <c r="F104" i="1"/>
  <c r="F105" i="1"/>
  <c r="F106" i="1"/>
  <c r="F107" i="1"/>
  <c r="D78" i="1"/>
  <c r="G78" i="1" s="1"/>
  <c r="B26" i="1"/>
  <c r="D26" i="1" l="1"/>
  <c r="D55" i="1" s="1"/>
  <c r="F55" i="1" s="1"/>
  <c r="G55" i="1" s="1"/>
  <c r="H26" i="1"/>
  <c r="C90" i="1" s="1"/>
  <c r="F108" i="1"/>
  <c r="B322" i="1"/>
  <c r="K326" i="1" s="1"/>
  <c r="L326" i="1"/>
  <c r="D80" i="1"/>
  <c r="G80" i="1" s="1"/>
  <c r="D79" i="1"/>
  <c r="G79" i="1" s="1"/>
  <c r="C89" i="1" l="1"/>
  <c r="G81" i="1"/>
  <c r="G82" i="1" s="1"/>
  <c r="G83" i="1" s="1"/>
  <c r="D39" i="1"/>
  <c r="F39" i="1" s="1"/>
  <c r="G39" i="1" s="1"/>
  <c r="D54" i="1"/>
  <c r="F54" i="1" s="1"/>
  <c r="G54" i="1" s="1"/>
  <c r="D40" i="1"/>
  <c r="F40" i="1" s="1"/>
  <c r="G40" i="1" s="1"/>
  <c r="D41" i="1"/>
  <c r="F41" i="1" s="1"/>
  <c r="G41" i="1" s="1"/>
  <c r="D56" i="1"/>
  <c r="F56" i="1" s="1"/>
  <c r="G56" i="1" s="1"/>
  <c r="G57" i="1" l="1"/>
  <c r="G58" i="1" s="1"/>
  <c r="G59" i="1" s="1"/>
  <c r="G42" i="1"/>
  <c r="G43" i="1" s="1"/>
  <c r="G44" i="1" s="1"/>
</calcChain>
</file>

<file path=xl/sharedStrings.xml><?xml version="1.0" encoding="utf-8"?>
<sst xmlns="http://schemas.openxmlformats.org/spreadsheetml/2006/main" count="354" uniqueCount="229">
  <si>
    <t>The relationship between risk and return is a fundamental axiom in finance.  Generally speaking, it is totally logical to assume that investors are only willing to assume additional risk if they are adequately compensated with additional return.  This idea is rather fundamental, but the difficulty in finance arises from interpreting the exact nature of this relationship (accepting that risk aversion differs from investor to investor).  Risk and return interact to determine security prices, hence its paramount importance in finance.</t>
  </si>
  <si>
    <t>U.S. Water</t>
  </si>
  <si>
    <t>Strong</t>
  </si>
  <si>
    <t>Normal</t>
  </si>
  <si>
    <t>Weak</t>
  </si>
  <si>
    <t>Probability</t>
  </si>
  <si>
    <t>Prob x Ret.</t>
  </si>
  <si>
    <t>Squared</t>
  </si>
  <si>
    <t>Deviation</t>
  </si>
  <si>
    <t>Year</t>
  </si>
  <si>
    <t>Stock</t>
  </si>
  <si>
    <t>Microsoft</t>
  </si>
  <si>
    <t xml:space="preserve">Expected </t>
  </si>
  <si>
    <t>Return</t>
  </si>
  <si>
    <t>Stock W</t>
  </si>
  <si>
    <t>Stock M</t>
  </si>
  <si>
    <t>Portfolio WM</t>
  </si>
  <si>
    <t>Correlation coefficient =</t>
  </si>
  <si>
    <r>
      <t xml:space="preserve">PROBABILITY DISTRIBUTIONS: </t>
    </r>
    <r>
      <rPr>
        <b/>
        <sz val="9"/>
        <color indexed="16"/>
        <rFont val="Arial"/>
        <family val="2"/>
      </rPr>
      <t>CALCULATING EXPECTED RETURN</t>
    </r>
  </si>
  <si>
    <t>The probability distribution is a listing of all possible outcomes and the corresponding probability.  The expected return is calculated by multiplying the possible returns by their corresponding probabilities.</t>
  </si>
  <si>
    <t>(1)</t>
  </si>
  <si>
    <t>(2)</t>
  </si>
  <si>
    <t>(3)</t>
  </si>
  <si>
    <t>(4)</t>
  </si>
  <si>
    <t>(5)</t>
  </si>
  <si>
    <r>
      <t xml:space="preserve">PROBABILITY DISTRIBUTIONS: </t>
    </r>
    <r>
      <rPr>
        <b/>
        <sz val="9"/>
        <color indexed="16"/>
        <rFont val="Arial"/>
        <family val="2"/>
      </rPr>
      <t>CALCULATING STANDARD DEVIATION</t>
    </r>
  </si>
  <si>
    <t>SAMPLE STANDARD DEVIATION CALCULATION</t>
  </si>
  <si>
    <t>COEFFICIENT OF VARIATION</t>
  </si>
  <si>
    <t>A problem sometimes arises when comparing standard deviations of different securities.  If they have different expected returns, you may not be able to compare them.  The coefficient of variation shows risk per unit of expected return.</t>
  </si>
  <si>
    <t>CV for Martin</t>
  </si>
  <si>
    <t>CV for U.S. Water</t>
  </si>
  <si>
    <t>Since stocks should be held in conjunction with well-diversified portfolios, it is important to analyze them in terms of portfolio risk and return.</t>
  </si>
  <si>
    <t>PORTFOLIO EXPECTED RETURN</t>
  </si>
  <si>
    <t>A portfolio's expected return is merely the weighted average of expected returns of the portfolio's components.</t>
  </si>
  <si>
    <t>PORTFOLIO RISK</t>
  </si>
  <si>
    <t>The CAPM calculates betas, which measure a security's sensitivity to a specific risk factor, in this case market risk.  Beta is the slope of the characteristic line obtained from regressing a stock's returns on the market returns.</t>
  </si>
  <si>
    <t>MARKET RISK AND BETA</t>
  </si>
  <si>
    <t>SECURITY MARKET LINE</t>
  </si>
  <si>
    <t>The SML shows the relationship between the stock's beta and its required return, as predicted by the CAPM.</t>
  </si>
  <si>
    <t>The CAPM posits that only market risk matters and an asset's required return should consist of a risk-free component plus a risk premium that compensates for the asset's market risk.  The asset's risk premium is the product of the market risk premium and the particular asset's exposure to the market risk component.</t>
  </si>
  <si>
    <t>Beta</t>
  </si>
  <si>
    <t>Req return</t>
  </si>
  <si>
    <t>Changing market conditions</t>
  </si>
  <si>
    <t>Here, two market-affecting scenarios are considered.</t>
  </si>
  <si>
    <r>
      <t>old r</t>
    </r>
    <r>
      <rPr>
        <b/>
        <vertAlign val="subscript"/>
        <sz val="10"/>
        <rFont val="Arial"/>
        <family val="2"/>
      </rPr>
      <t>RF</t>
    </r>
  </si>
  <si>
    <r>
      <t>old r</t>
    </r>
    <r>
      <rPr>
        <b/>
        <vertAlign val="subscript"/>
        <sz val="10"/>
        <rFont val="Arial"/>
        <family val="2"/>
      </rPr>
      <t>M</t>
    </r>
  </si>
  <si>
    <r>
      <t>b</t>
    </r>
    <r>
      <rPr>
        <b/>
        <vertAlign val="subscript"/>
        <sz val="10"/>
        <rFont val="Arial"/>
        <family val="2"/>
      </rPr>
      <t>i</t>
    </r>
  </si>
  <si>
    <r>
      <t>r</t>
    </r>
    <r>
      <rPr>
        <b/>
        <vertAlign val="subscript"/>
        <sz val="10"/>
        <rFont val="Arial"/>
        <family val="2"/>
      </rPr>
      <t>RF</t>
    </r>
  </si>
  <si>
    <r>
      <t>r</t>
    </r>
    <r>
      <rPr>
        <b/>
        <vertAlign val="subscript"/>
        <sz val="10"/>
        <rFont val="Arial"/>
        <family val="2"/>
      </rPr>
      <t>M</t>
    </r>
  </si>
  <si>
    <r>
      <t>á</t>
    </r>
    <r>
      <rPr>
        <b/>
        <sz val="10"/>
        <rFont val="Arial"/>
        <family val="2"/>
      </rPr>
      <t xml:space="preserve"> Inflation</t>
    </r>
  </si>
  <si>
    <r>
      <t>new r</t>
    </r>
    <r>
      <rPr>
        <b/>
        <i/>
        <vertAlign val="subscript"/>
        <sz val="10"/>
        <rFont val="Arial"/>
        <family val="2"/>
      </rPr>
      <t>RF</t>
    </r>
  </si>
  <si>
    <r>
      <t>new r</t>
    </r>
    <r>
      <rPr>
        <b/>
        <i/>
        <vertAlign val="subscript"/>
        <sz val="10"/>
        <rFont val="Arial"/>
        <family val="2"/>
      </rPr>
      <t>M</t>
    </r>
  </si>
  <si>
    <t>Scenario 2</t>
  </si>
  <si>
    <t>Scenario 1</t>
  </si>
  <si>
    <r>
      <t>new RP</t>
    </r>
    <r>
      <rPr>
        <b/>
        <i/>
        <vertAlign val="subscript"/>
        <sz val="10"/>
        <rFont val="Arial"/>
        <family val="2"/>
      </rPr>
      <t>M</t>
    </r>
  </si>
  <si>
    <r>
      <t>á</t>
    </r>
    <r>
      <rPr>
        <b/>
        <sz val="10"/>
        <rFont val="Arial"/>
        <family val="2"/>
      </rPr>
      <t xml:space="preserve"> RP</t>
    </r>
    <r>
      <rPr>
        <b/>
        <vertAlign val="subscript"/>
        <sz val="10"/>
        <rFont val="Arial"/>
        <family val="2"/>
      </rPr>
      <t>M</t>
    </r>
  </si>
  <si>
    <r>
      <t>Scenario 1: Inflation increases by 2%, no effect on RP</t>
    </r>
    <r>
      <rPr>
        <b/>
        <i/>
        <vertAlign val="subscript"/>
        <sz val="10"/>
        <color indexed="58"/>
        <rFont val="Arial"/>
        <family val="2"/>
      </rPr>
      <t>M</t>
    </r>
  </si>
  <si>
    <r>
      <t>Scenario 2: Average investor risk aversion (RP</t>
    </r>
    <r>
      <rPr>
        <b/>
        <i/>
        <vertAlign val="subscript"/>
        <sz val="10"/>
        <color indexed="58"/>
        <rFont val="Arial"/>
        <family val="2"/>
      </rPr>
      <t>M</t>
    </r>
    <r>
      <rPr>
        <b/>
        <i/>
        <sz val="10"/>
        <color indexed="58"/>
        <rFont val="Arial"/>
        <family val="2"/>
      </rPr>
      <t>) increases by 2.5%</t>
    </r>
  </si>
  <si>
    <t>Original</t>
  </si>
  <si>
    <t>DATA TABLE USED TO MAKE SML GRAPH</t>
  </si>
  <si>
    <t>08 Chapter model</t>
  </si>
  <si>
    <t>SOLUTIONS TO SELF-TEST QUESTIONS</t>
  </si>
  <si>
    <t>Expected return =</t>
  </si>
  <si>
    <t>Investment</t>
  </si>
  <si>
    <t>Portfolio beta =</t>
  </si>
  <si>
    <t>Risk-free rate</t>
  </si>
  <si>
    <t>Market risk premium</t>
  </si>
  <si>
    <t>Required rate of return</t>
  </si>
  <si>
    <t>CONCLUSION: When two stocks are perfectly positively correlated, diversification has no effect and the portfolio's risk is a weighted average of its stock's risk.  Note, in this graph only the portfolio returns are visible, but realize that the stock returns follow the same path.  In other words, the line shown is actually all three lines at once.</t>
  </si>
  <si>
    <t>Portfolios of stocks are created to diversify investors from unnecessary risk.  The diversifiable, or idiosyncratic, risk is eliminated as more stocks are added.  Diversification effects are strongest when combining uncorrelated assets.  The next few tables (and corresponding graphs) illustrate how creating two-stock portfolios with different correlations between stocks affects the expected return and risk of various fictional portfolios.</t>
  </si>
  <si>
    <t>Diversification can eliminate a lot of risk, but the risk that cannot be diversified away is called market risk.  This is the risk that should be priced in expected returns.  An asset pricing model that does focus on market risk is the Capital Asset Pricing Model (CAPM).</t>
  </si>
  <si>
    <t>Chapter 8. Risk and Rates of Return</t>
  </si>
  <si>
    <t>CONCLUSION: When two stocks are perfectly negatively correlated, diversification is its strongest, and in this case the portfolio return is a certain (no risk) 15%.  Of course, this situation is very rare.</t>
  </si>
  <si>
    <t>The SML prices any asset in the market.  So all assets lie somewhere on the SML (in terms of beta and required return).</t>
  </si>
  <si>
    <t>In explaining stand-alone risk, this model introduces probability distributions and the calculation of expected returns, standard deviations, and coefficients of variation.</t>
  </si>
  <si>
    <t>Economy,</t>
  </si>
  <si>
    <t>Which</t>
  </si>
  <si>
    <t>Affects</t>
  </si>
  <si>
    <t>Demand</t>
  </si>
  <si>
    <t xml:space="preserve"> of This </t>
  </si>
  <si>
    <t>Occurring</t>
  </si>
  <si>
    <t>Martin Products</t>
  </si>
  <si>
    <t>Occurs</t>
  </si>
  <si>
    <t>if This</t>
  </si>
  <si>
    <t>Rate of</t>
  </si>
  <si>
    <t>Product</t>
  </si>
  <si>
    <r>
      <t xml:space="preserve">(2) </t>
    </r>
    <r>
      <rPr>
        <sz val="10"/>
        <rFont val="Calibri"/>
        <family val="2"/>
      </rPr>
      <t>×</t>
    </r>
    <r>
      <rPr>
        <sz val="10"/>
        <rFont val="Arial"/>
        <family val="2"/>
      </rPr>
      <t xml:space="preserve"> (3)</t>
    </r>
  </si>
  <si>
    <t>(6)</t>
  </si>
  <si>
    <t>(7)</t>
  </si>
  <si>
    <r>
      <t xml:space="preserve">(5) </t>
    </r>
    <r>
      <rPr>
        <sz val="10"/>
        <rFont val="Calibri"/>
        <family val="2"/>
      </rPr>
      <t>×</t>
    </r>
    <r>
      <rPr>
        <sz val="10"/>
        <rFont val="Arial"/>
        <family val="2"/>
      </rPr>
      <t xml:space="preserve"> (6)</t>
    </r>
  </si>
  <si>
    <t>Table 8.1  Probability Distributions and Expected Returns</t>
  </si>
  <si>
    <t>Standard deviation measures the variability of a set of observations and is calculated by finding the square root of a sum of squared deviations.  Sound confusing?  The charts below calculate standard deviation for Martin Products and U.S. Water.</t>
  </si>
  <si>
    <t>Table 8.2  Calculating Martin Products' Standard Deviation</t>
  </si>
  <si>
    <t>Deviation:</t>
  </si>
  <si>
    <t>10%</t>
  </si>
  <si>
    <t>Expected</t>
  </si>
  <si>
    <r>
      <t xml:space="preserve">Actual </t>
    </r>
    <r>
      <rPr>
        <sz val="10"/>
        <rFont val="Calibri"/>
        <family val="2"/>
      </rPr>
      <t>–</t>
    </r>
  </si>
  <si>
    <r>
      <rPr>
        <sz val="10"/>
        <rFont val="Calibri"/>
        <family val="2"/>
      </rPr>
      <t>×</t>
    </r>
    <r>
      <rPr>
        <sz val="10"/>
        <rFont val="Arial"/>
        <family val="2"/>
      </rPr>
      <t xml:space="preserve"> Prob.</t>
    </r>
  </si>
  <si>
    <r>
      <t xml:space="preserve"> </t>
    </r>
    <r>
      <rPr>
        <sz val="9"/>
        <rFont val="Calibri"/>
        <family val="2"/>
      </rPr>
      <t>Σ</t>
    </r>
    <r>
      <rPr>
        <sz val="9"/>
        <rFont val="Arial"/>
        <family val="2"/>
      </rPr>
      <t xml:space="preserve"> = Variance:</t>
    </r>
  </si>
  <si>
    <r>
      <t xml:space="preserve">Standard deviation = square root of variance: </t>
    </r>
    <r>
      <rPr>
        <sz val="9"/>
        <rFont val="Symbol"/>
        <family val="1"/>
        <charset val="2"/>
      </rPr>
      <t>s</t>
    </r>
    <r>
      <rPr>
        <sz val="9"/>
        <rFont val="Arial"/>
        <family val="2"/>
      </rPr>
      <t xml:space="preserve"> =</t>
    </r>
  </si>
  <si>
    <r>
      <t xml:space="preserve">Standard deviation expressed as a percentage: </t>
    </r>
    <r>
      <rPr>
        <sz val="9"/>
        <rFont val="Symbol"/>
        <family val="1"/>
        <charset val="2"/>
      </rPr>
      <t>s</t>
    </r>
    <r>
      <rPr>
        <sz val="9"/>
        <rFont val="Arial"/>
        <family val="2"/>
      </rPr>
      <t xml:space="preserve"> =</t>
    </r>
  </si>
  <si>
    <t xml:space="preserve">              Calculating U.S. Water's Standard Deviation</t>
  </si>
  <si>
    <t>Alternatively, you can use Excel's STDEVP function by entering each return into the formula in the same proportion as its probability.  For instance, Strong demand occurs with a 30% probability, so enter it three times.  Notice this only works if the probabilities are nice, round numbers.</t>
  </si>
  <si>
    <t>When you calculate standard deviations from expected data in which all states of the world are accounted for (where the sum of probabilities is 1), you are calculating a population standard deviation (hence the use of Excel's population standard deviation function, STDEVP).</t>
  </si>
  <si>
    <t>More often in finance, you are dealing with a sample of historical data.  In this case you need to calculate a sample standard deviation.  This process is outlined in the table below for a fictional stock, and the Excel shortcut is also shown</t>
  </si>
  <si>
    <r>
      <t xml:space="preserve">Table 8.3  Finding </t>
    </r>
    <r>
      <rPr>
        <b/>
        <sz val="10"/>
        <rFont val="Symbol"/>
        <family val="1"/>
        <charset val="2"/>
      </rPr>
      <t>s</t>
    </r>
    <r>
      <rPr>
        <b/>
        <sz val="10"/>
        <rFont val="Arial"/>
        <family val="2"/>
      </rPr>
      <t xml:space="preserve"> Based on Historical Data</t>
    </r>
  </si>
  <si>
    <t>Average</t>
  </si>
  <si>
    <t>from</t>
  </si>
  <si>
    <t>Sum of Squared Devs (SSDevs):</t>
  </si>
  <si>
    <r>
      <t xml:space="preserve">Standard deviation = Square root of SSDevs/3: </t>
    </r>
    <r>
      <rPr>
        <sz val="10"/>
        <rFont val="Symbol"/>
        <family val="1"/>
        <charset val="2"/>
      </rPr>
      <t>s</t>
    </r>
    <r>
      <rPr>
        <sz val="10"/>
        <rFont val="Arial"/>
        <family val="2"/>
      </rPr>
      <t xml:space="preserve"> =</t>
    </r>
  </si>
  <si>
    <r>
      <t xml:space="preserve">STAND-ALONE RISK </t>
    </r>
    <r>
      <rPr>
        <b/>
        <sz val="9"/>
        <color indexed="16"/>
        <rFont val="Arial"/>
        <family val="2"/>
      </rPr>
      <t>(Section 8-2)</t>
    </r>
  </si>
  <si>
    <t>Std Dev for Martin Products</t>
  </si>
  <si>
    <t>Std Dev for U.S. Water</t>
  </si>
  <si>
    <r>
      <t xml:space="preserve">RISK IN A PORTFOLIO CONTEXT  </t>
    </r>
    <r>
      <rPr>
        <b/>
        <sz val="9"/>
        <color indexed="16"/>
        <rFont val="Arial"/>
        <family val="2"/>
      </rPr>
      <t>(Section 8-3)</t>
    </r>
  </si>
  <si>
    <r>
      <t xml:space="preserve">Excel Function:  STDEV(B77:B80)    </t>
    </r>
    <r>
      <rPr>
        <sz val="10"/>
        <rFont val="Symbol"/>
        <family val="1"/>
        <charset val="2"/>
      </rPr>
      <t>s</t>
    </r>
    <r>
      <rPr>
        <sz val="10"/>
        <rFont val="Arial"/>
        <family val="2"/>
      </rPr>
      <t xml:space="preserve">  =</t>
    </r>
  </si>
  <si>
    <t>SECTION 8-4</t>
  </si>
  <si>
    <t>SECTION 8-3</t>
  </si>
  <si>
    <t>SECTION 8-2</t>
  </si>
  <si>
    <t>6.   An investment has a 50% chance of producing a 20% return, a 25% chance of producing an 8% return, and a 25% chance of producing a -12% return.  What is its expected return?</t>
  </si>
  <si>
    <t>Table 8.4  Expected Return on a Portfolio</t>
  </si>
  <si>
    <t>Dollars</t>
  </si>
  <si>
    <t>Invested</t>
  </si>
  <si>
    <t>IBM</t>
  </si>
  <si>
    <t>GE</t>
  </si>
  <si>
    <t>Exxon Mobil</t>
  </si>
  <si>
    <t>Percent of</t>
  </si>
  <si>
    <r>
      <t>Total (w</t>
    </r>
    <r>
      <rPr>
        <vertAlign val="subscript"/>
        <sz val="10"/>
        <rFont val="Arial"/>
        <family val="2"/>
      </rPr>
      <t>i</t>
    </r>
    <r>
      <rPr>
        <sz val="10"/>
        <rFont val="Arial"/>
        <family val="2"/>
      </rPr>
      <t>)</t>
    </r>
  </si>
  <si>
    <t>Product:</t>
  </si>
  <si>
    <r>
      <t xml:space="preserve">(2) </t>
    </r>
    <r>
      <rPr>
        <sz val="10"/>
        <rFont val="Calibri"/>
        <family val="2"/>
      </rPr>
      <t>×</t>
    </r>
    <r>
      <rPr>
        <sz val="10"/>
        <rFont val="Arial"/>
        <family val="2"/>
      </rPr>
      <t xml:space="preserve"> (4)</t>
    </r>
  </si>
  <si>
    <r>
      <t>= Expected r</t>
    </r>
    <r>
      <rPr>
        <vertAlign val="subscript"/>
        <sz val="10"/>
        <rFont val="Arial"/>
        <family val="2"/>
      </rPr>
      <t>p</t>
    </r>
  </si>
  <si>
    <t>Stocks W and M, held separately</t>
  </si>
  <si>
    <t>Rate of Return (%)</t>
  </si>
  <si>
    <t>Avg return =</t>
  </si>
  <si>
    <t>σ =</t>
  </si>
  <si>
    <t>=AVERAGE(D132:D136)</t>
  </si>
  <si>
    <t>=STDEV(D132:D136)</t>
  </si>
  <si>
    <t>=CORREL(B132:B136,C132:C136)</t>
  </si>
  <si>
    <t>Portfolio WY</t>
  </si>
  <si>
    <t>Stock Y</t>
  </si>
  <si>
    <t>Figure 8.5   Returns with Partial Correlation, ρ = + 0.35</t>
  </si>
  <si>
    <t>Figure 8.4   Returns with Perfect Negative Correlation, ρ = -1.0</t>
  </si>
  <si>
    <t xml:space="preserve">             Returns with Perfect Positive Correlation, ρ = + 1.0</t>
  </si>
  <si>
    <t>Figure 8.7   Betas:  Relative Volatility of Stocks H, A, and L</t>
  </si>
  <si>
    <r>
      <t>r</t>
    </r>
    <r>
      <rPr>
        <b/>
        <vertAlign val="subscript"/>
        <sz val="10"/>
        <color indexed="12"/>
        <rFont val="Arial"/>
        <family val="2"/>
      </rPr>
      <t>H</t>
    </r>
  </si>
  <si>
    <r>
      <t>r</t>
    </r>
    <r>
      <rPr>
        <b/>
        <vertAlign val="subscript"/>
        <sz val="10"/>
        <color indexed="17"/>
        <rFont val="Arial"/>
        <family val="2"/>
      </rPr>
      <t>A</t>
    </r>
  </si>
  <si>
    <r>
      <t>r</t>
    </r>
    <r>
      <rPr>
        <b/>
        <vertAlign val="subscript"/>
        <sz val="10"/>
        <color indexed="16"/>
        <rFont val="Arial"/>
        <family val="2"/>
      </rPr>
      <t>L</t>
    </r>
  </si>
  <si>
    <t>Calculating beta:</t>
  </si>
  <si>
    <t>the horizontal axis, i.e., the change in the stock's return divided by the change in the</t>
  </si>
  <si>
    <t>market return. For Stock H, when the Market rises from -10% to +20%, or by 30%, the</t>
  </si>
  <si>
    <t>stock's return goes from -30% to +30%, or by 60%.  Thus, beta H by the rise-over-run</t>
  </si>
  <si>
    <t xml:space="preserve">method is 60/30 = 2.0. In the same way, we find beta A to be 1.0 and beta L to be 0.5. </t>
  </si>
  <si>
    <t>This procedure is easy in our example because all the points lie on a straight line, but if the</t>
  </si>
  <si>
    <t>points were scattered around the trend line, we could not calculate an exact beta in this manner.</t>
  </si>
  <si>
    <t>to calculate beta. The procedure differs somewhat from calculator to calculator. See</t>
  </si>
  <si>
    <t>for our three stocks:</t>
  </si>
  <si>
    <r>
      <t>Beta</t>
    </r>
    <r>
      <rPr>
        <b/>
        <vertAlign val="subscript"/>
        <sz val="10"/>
        <color indexed="12"/>
        <rFont val="Arial"/>
        <family val="2"/>
      </rPr>
      <t>H</t>
    </r>
  </si>
  <si>
    <r>
      <t>Beta</t>
    </r>
    <r>
      <rPr>
        <b/>
        <vertAlign val="subscript"/>
        <sz val="10"/>
        <color indexed="17"/>
        <rFont val="Arial"/>
        <family val="2"/>
      </rPr>
      <t>A</t>
    </r>
  </si>
  <si>
    <r>
      <t>Beta</t>
    </r>
    <r>
      <rPr>
        <b/>
        <vertAlign val="subscript"/>
        <sz val="10"/>
        <color indexed="16"/>
        <rFont val="Arial"/>
        <family val="2"/>
      </rPr>
      <t>L</t>
    </r>
  </si>
  <si>
    <r>
      <t>1. Rise-Over-Run</t>
    </r>
    <r>
      <rPr>
        <b/>
        <sz val="10"/>
        <rFont val="Arial"/>
        <family val="2"/>
      </rPr>
      <t>.</t>
    </r>
    <r>
      <rPr>
        <sz val="10"/>
        <rFont val="Arial"/>
        <family val="2"/>
      </rPr>
      <t xml:space="preserve"> Divide the vertical axis change that results from a given change on</t>
    </r>
  </si>
  <si>
    <r>
      <t>2. Financial Calculator</t>
    </r>
    <r>
      <rPr>
        <b/>
        <sz val="10"/>
        <rFont val="Arial"/>
        <family val="2"/>
      </rPr>
      <t>.</t>
    </r>
    <r>
      <rPr>
        <sz val="10"/>
        <rFont val="Arial"/>
        <family val="2"/>
      </rPr>
      <t xml:space="preserve"> Financial calculators have a built-in function that can be used</t>
    </r>
  </si>
  <si>
    <t>our tutorial on the text's website for instructions on several calculators.</t>
  </si>
  <si>
    <r>
      <t>3. Excel</t>
    </r>
    <r>
      <rPr>
        <b/>
        <sz val="10"/>
        <rFont val="Arial"/>
        <family val="2"/>
      </rPr>
      <t>.</t>
    </r>
    <r>
      <rPr>
        <sz val="10"/>
        <rFont val="Arial"/>
        <family val="2"/>
      </rPr>
      <t xml:space="preserve"> Excel's Slope function can be used to calculate betas. Here are the functions</t>
    </r>
  </si>
  <si>
    <r>
      <t xml:space="preserve">THE RELATIONSHIP BETWEEN RISK AND RATES OF RETURN </t>
    </r>
    <r>
      <rPr>
        <b/>
        <sz val="9"/>
        <color indexed="16"/>
        <rFont val="Arial"/>
        <family val="2"/>
      </rPr>
      <t>(Section 8-4)</t>
    </r>
  </si>
  <si>
    <r>
      <t>Market (r</t>
    </r>
    <r>
      <rPr>
        <b/>
        <vertAlign val="subscript"/>
        <sz val="10"/>
        <rFont val="Arial"/>
        <family val="2"/>
      </rPr>
      <t>M</t>
    </r>
    <r>
      <rPr>
        <b/>
        <sz val="10"/>
        <rFont val="Arial"/>
        <family val="2"/>
      </rPr>
      <t>)</t>
    </r>
  </si>
  <si>
    <r>
      <t>Stock (r</t>
    </r>
    <r>
      <rPr>
        <b/>
        <vertAlign val="subscript"/>
        <sz val="10"/>
        <rFont val="Arial"/>
        <family val="2"/>
      </rPr>
      <t>J</t>
    </r>
    <r>
      <rPr>
        <b/>
        <sz val="10"/>
        <rFont val="Arial"/>
        <family val="2"/>
      </rPr>
      <t>)</t>
    </r>
  </si>
  <si>
    <t>Dialog Box to Set Up Regression Analysis</t>
  </si>
  <si>
    <t>SUMMARY OUTPUT</t>
  </si>
  <si>
    <t>Regression Statistics</t>
  </si>
  <si>
    <t>Multiple R</t>
  </si>
  <si>
    <t>R Square</t>
  </si>
  <si>
    <t>Adjusted R Square</t>
  </si>
  <si>
    <t>Standard Error</t>
  </si>
  <si>
    <t>Observations</t>
  </si>
  <si>
    <t>ANOVA</t>
  </si>
  <si>
    <t>df</t>
  </si>
  <si>
    <t>SS</t>
  </si>
  <si>
    <t>MS</t>
  </si>
  <si>
    <t>F</t>
  </si>
  <si>
    <t>Significance F</t>
  </si>
  <si>
    <t>Regression</t>
  </si>
  <si>
    <t>Residual</t>
  </si>
  <si>
    <t>Total</t>
  </si>
  <si>
    <t>Coefficients</t>
  </si>
  <si>
    <t>t Stat</t>
  </si>
  <si>
    <t>P-value</t>
  </si>
  <si>
    <t>Lower 95%</t>
  </si>
  <si>
    <t>Upper 95%</t>
  </si>
  <si>
    <t>Lower 95.0%</t>
  </si>
  <si>
    <t>Upper 95.0%</t>
  </si>
  <si>
    <t>Intercept</t>
  </si>
  <si>
    <t>X Variable 1</t>
  </si>
  <si>
    <t>Figure 8.8  The Security Market Line (SML)</t>
  </si>
  <si>
    <t>Key Inputs</t>
  </si>
  <si>
    <r>
      <t>r</t>
    </r>
    <r>
      <rPr>
        <b/>
        <vertAlign val="subscript"/>
        <sz val="10"/>
        <rFont val="Times New Roman"/>
        <family val="1"/>
      </rPr>
      <t xml:space="preserve">i </t>
    </r>
  </si>
  <si>
    <t>Riskless asset:</t>
  </si>
  <si>
    <r>
      <t>r</t>
    </r>
    <r>
      <rPr>
        <b/>
        <vertAlign val="subscript"/>
        <sz val="10"/>
        <color indexed="17"/>
        <rFont val="Times New Roman"/>
        <family val="1"/>
      </rPr>
      <t>M</t>
    </r>
  </si>
  <si>
    <t>Stock L:</t>
  </si>
  <si>
    <t>Stock A:</t>
  </si>
  <si>
    <t>Stock H:</t>
  </si>
  <si>
    <r>
      <t>r</t>
    </r>
    <r>
      <rPr>
        <b/>
        <vertAlign val="subscript"/>
        <sz val="10"/>
        <color rgb="FF000080"/>
        <rFont val="Times New Roman"/>
        <family val="1"/>
      </rPr>
      <t>RF</t>
    </r>
  </si>
  <si>
    <r>
      <t>RP</t>
    </r>
    <r>
      <rPr>
        <b/>
        <vertAlign val="subscript"/>
        <sz val="10"/>
        <rFont val="Times New Roman"/>
        <family val="1"/>
      </rPr>
      <t>M</t>
    </r>
    <r>
      <rPr>
        <b/>
        <sz val="10"/>
        <rFont val="Times New Roman"/>
        <family val="1"/>
      </rPr>
      <t xml:space="preserve"> = r</t>
    </r>
    <r>
      <rPr>
        <b/>
        <vertAlign val="subscript"/>
        <sz val="10"/>
        <rFont val="Times New Roman"/>
        <family val="1"/>
      </rPr>
      <t>M</t>
    </r>
    <r>
      <rPr>
        <b/>
        <sz val="10"/>
        <rFont val="Times New Roman"/>
        <family val="1"/>
      </rPr>
      <t xml:space="preserve"> </t>
    </r>
    <r>
      <rPr>
        <b/>
        <sz val="10"/>
        <rFont val="Calibri"/>
        <family val="2"/>
      </rPr>
      <t>—</t>
    </r>
    <r>
      <rPr>
        <b/>
        <sz val="10"/>
        <rFont val="Times New Roman"/>
        <family val="1"/>
      </rPr>
      <t xml:space="preserve"> r</t>
    </r>
    <r>
      <rPr>
        <b/>
        <vertAlign val="subscript"/>
        <sz val="10"/>
        <rFont val="Times New Roman"/>
        <family val="1"/>
      </rPr>
      <t>RF</t>
    </r>
    <r>
      <rPr>
        <b/>
        <sz val="10"/>
        <rFont val="Times New Roman"/>
        <family val="1"/>
      </rPr>
      <t xml:space="preserve"> </t>
    </r>
  </si>
  <si>
    <t>Original Scenario</t>
  </si>
  <si>
    <r>
      <t>r</t>
    </r>
    <r>
      <rPr>
        <vertAlign val="subscript"/>
        <sz val="10"/>
        <rFont val="Arial"/>
        <family val="2"/>
      </rPr>
      <t>RF</t>
    </r>
  </si>
  <si>
    <r>
      <t>r</t>
    </r>
    <r>
      <rPr>
        <vertAlign val="subscript"/>
        <sz val="10"/>
        <rFont val="Arial"/>
        <family val="2"/>
      </rPr>
      <t>M</t>
    </r>
  </si>
  <si>
    <r>
      <t>b</t>
    </r>
    <r>
      <rPr>
        <vertAlign val="subscript"/>
        <sz val="10"/>
        <rFont val="Arial"/>
        <family val="2"/>
      </rPr>
      <t>i</t>
    </r>
  </si>
  <si>
    <r>
      <t>RP</t>
    </r>
    <r>
      <rPr>
        <vertAlign val="subscript"/>
        <sz val="10"/>
        <rFont val="Arial"/>
        <family val="2"/>
      </rPr>
      <t>M</t>
    </r>
  </si>
  <si>
    <t>=AVERAGE(D161:D165)</t>
  </si>
  <si>
    <t>=STDEV(D161:D165)</t>
  </si>
  <si>
    <t>=CORREL(B161:B165,C161:C165)</t>
  </si>
  <si>
    <t>=AVERAGE(D189:D193)</t>
  </si>
  <si>
    <t>=STDEV(D189:D193)</t>
  </si>
  <si>
    <t>=CORREL(B189:B193,C189:C193)</t>
  </si>
  <si>
    <t>=SLOPE(D235:D239,B235:B239)</t>
  </si>
  <si>
    <t>=SLOPE(C235:C239,B235:B239)</t>
  </si>
  <si>
    <t>=SLOPE(F235:F239,B235:B239)</t>
  </si>
  <si>
    <t>Stocks W and Y, held separately</t>
  </si>
  <si>
    <t>Stocks W and W', held separately</t>
  </si>
  <si>
    <t>Portfolio WW'</t>
  </si>
  <si>
    <t>Stock W'</t>
  </si>
  <si>
    <r>
      <t xml:space="preserve">SSDevs/(N </t>
    </r>
    <r>
      <rPr>
        <sz val="10"/>
        <rFont val="Calibri"/>
        <family val="2"/>
      </rPr>
      <t>–</t>
    </r>
    <r>
      <rPr>
        <sz val="10"/>
        <rFont val="Arial"/>
        <family val="2"/>
      </rPr>
      <t xml:space="preserve"> 1) = SSDevs/3:</t>
    </r>
  </si>
  <si>
    <t>CONCLUSION: In the case where two stocks are somewhat correlated, diversification is effective in lowering portfolio risk.  Here, the portfolio return is an average of the stock returns and risk is reduced from 22.64% per stock to 18.62% for the portfolio.  If more similarly correlated stocks were added, risk would continue to fall.</t>
  </si>
  <si>
    <r>
      <t>SML:  r</t>
    </r>
    <r>
      <rPr>
        <b/>
        <vertAlign val="subscript"/>
        <sz val="10"/>
        <rFont val="Times New Roman"/>
        <family val="1"/>
      </rPr>
      <t>i</t>
    </r>
    <r>
      <rPr>
        <b/>
        <sz val="10"/>
        <rFont val="Times New Roman"/>
        <family val="1"/>
      </rPr>
      <t xml:space="preserve"> = r</t>
    </r>
    <r>
      <rPr>
        <b/>
        <vertAlign val="subscript"/>
        <sz val="10"/>
        <rFont val="Times New Roman"/>
        <family val="1"/>
      </rPr>
      <t>RF</t>
    </r>
    <r>
      <rPr>
        <b/>
        <sz val="10"/>
        <rFont val="Times New Roman"/>
        <family val="1"/>
      </rPr>
      <t xml:space="preserve"> + (RP</t>
    </r>
    <r>
      <rPr>
        <b/>
        <vertAlign val="subscript"/>
        <sz val="10"/>
        <rFont val="Times New Roman"/>
        <family val="1"/>
      </rPr>
      <t>M</t>
    </r>
    <r>
      <rPr>
        <b/>
        <sz val="10"/>
        <rFont val="Times New Roman"/>
        <family val="1"/>
      </rPr>
      <t>)b</t>
    </r>
    <r>
      <rPr>
        <b/>
        <vertAlign val="subscript"/>
        <sz val="10"/>
        <rFont val="Times New Roman"/>
        <family val="1"/>
      </rPr>
      <t>i</t>
    </r>
    <r>
      <rPr>
        <b/>
        <sz val="10"/>
        <rFont val="Times New Roman"/>
        <family val="1"/>
      </rPr>
      <t/>
    </r>
  </si>
  <si>
    <t>7.   An investor has a 2-stock portfolio with $25,000 invested in Stock X and $50,000 invested in Stock Y.  X’s beta is 1.50 and Y’s beta is 0.60.  What is the beta of the investor’s portfolio?</t>
  </si>
  <si>
    <t>X</t>
  </si>
  <si>
    <t>Y</t>
  </si>
  <si>
    <t xml:space="preserve">7.   A stock has a beta of 1.2.  Assume that the risk-free rate is 4.5% and the market risk premium is 5%.  What is the stock’s required rate of return? </t>
  </si>
  <si>
    <t xml:space="preserve">Risk-free Rate </t>
  </si>
  <si>
    <t>Sharpe ratio for Martin</t>
  </si>
  <si>
    <t>Sharpe ratio for U.S. Water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</si>
</sst>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164" formatCode="0.0%"/>
    <numFmt numFmtId="165" formatCode="0.0"/>
    <numFmt numFmtId="166" formatCode="0.000%"/>
    <numFmt numFmtId="167" formatCode="0.0000"/>
    <numFmt numFmtId="168" formatCode="&quot;$&quot;#,##0"/>
  </numFmts>
  <fonts count="69" x14ac:knownFonts="1">
    <font>
      <sz val="10"/>
      <name val="Arial"/>
    </font>
    <font>
      <sz val="10"/>
      <name val="Arial"/>
      <family val="2"/>
    </font>
    <font>
      <b/>
      <sz val="10"/>
      <color indexed="18"/>
      <name val="Arial"/>
      <family val="2"/>
    </font>
    <font>
      <sz val="8"/>
      <name val="Arial"/>
      <family val="2"/>
    </font>
    <font>
      <b/>
      <sz val="12"/>
      <color indexed="16"/>
      <name val="Arial"/>
      <family val="2"/>
    </font>
    <font>
      <b/>
      <sz val="10"/>
      <color indexed="16"/>
      <name val="Arial"/>
      <family val="2"/>
    </font>
    <font>
      <b/>
      <sz val="10"/>
      <name val="Arial"/>
      <family val="2"/>
    </font>
    <font>
      <sz val="10"/>
      <name val="Arial"/>
      <family val="2"/>
    </font>
    <font>
      <sz val="9"/>
      <name val="Arial"/>
      <family val="2"/>
    </font>
    <font>
      <b/>
      <sz val="9"/>
      <color indexed="16"/>
      <name val="Arial"/>
      <family val="2"/>
    </font>
    <font>
      <i/>
      <sz val="10"/>
      <name val="Arial"/>
      <family val="2"/>
    </font>
    <font>
      <b/>
      <i/>
      <sz val="10"/>
      <name val="Arial"/>
      <family val="2"/>
    </font>
    <font>
      <vertAlign val="subscript"/>
      <sz val="10"/>
      <name val="Arial"/>
      <family val="2"/>
    </font>
    <font>
      <b/>
      <i/>
      <sz val="10"/>
      <color indexed="17"/>
      <name val="Arial"/>
      <family val="2"/>
    </font>
    <font>
      <b/>
      <sz val="10"/>
      <color indexed="17"/>
      <name val="Arial"/>
      <family val="2"/>
    </font>
    <font>
      <b/>
      <sz val="10"/>
      <color indexed="58"/>
      <name val="Arial"/>
      <family val="2"/>
    </font>
    <font>
      <b/>
      <sz val="10"/>
      <color indexed="10"/>
      <name val="Arial"/>
      <family val="2"/>
    </font>
    <font>
      <b/>
      <vertAlign val="subscript"/>
      <sz val="10"/>
      <name val="Arial"/>
      <family val="2"/>
    </font>
    <font>
      <i/>
      <sz val="10"/>
      <name val="Arial"/>
      <family val="2"/>
    </font>
    <font>
      <b/>
      <i/>
      <vertAlign val="subscript"/>
      <sz val="10"/>
      <name val="Arial"/>
      <family val="2"/>
    </font>
    <font>
      <b/>
      <i/>
      <sz val="10"/>
      <color indexed="16"/>
      <name val="Arial"/>
      <family val="2"/>
    </font>
    <font>
      <b/>
      <sz val="8"/>
      <name val="Arial"/>
      <family val="2"/>
    </font>
    <font>
      <b/>
      <sz val="10"/>
      <name val="Wingdings"/>
      <charset val="2"/>
    </font>
    <font>
      <b/>
      <sz val="10"/>
      <name val="Arial"/>
      <family val="2"/>
    </font>
    <font>
      <b/>
      <i/>
      <sz val="10"/>
      <color indexed="58"/>
      <name val="Arial"/>
      <family val="2"/>
    </font>
    <font>
      <b/>
      <i/>
      <vertAlign val="subscript"/>
      <sz val="10"/>
      <color indexed="58"/>
      <name val="Arial"/>
      <family val="2"/>
    </font>
    <font>
      <b/>
      <sz val="13"/>
      <color indexed="16"/>
      <name val="Arial"/>
      <family val="2"/>
    </font>
    <font>
      <sz val="10"/>
      <name val="Calibri"/>
      <family val="2"/>
    </font>
    <font>
      <sz val="9"/>
      <name val="Calibri"/>
      <family val="2"/>
    </font>
    <font>
      <sz val="9"/>
      <name val="Symbol"/>
      <family val="1"/>
      <charset val="2"/>
    </font>
    <font>
      <b/>
      <sz val="10"/>
      <name val="Symbol"/>
      <family val="1"/>
      <charset val="2"/>
    </font>
    <font>
      <sz val="10"/>
      <name val="Symbol"/>
      <family val="1"/>
      <charset val="2"/>
    </font>
    <font>
      <b/>
      <i/>
      <sz val="10"/>
      <color indexed="60"/>
      <name val="Arial"/>
      <family val="2"/>
    </font>
    <font>
      <b/>
      <sz val="10"/>
      <color indexed="60"/>
      <name val="Arial"/>
      <family val="2"/>
    </font>
    <font>
      <b/>
      <sz val="10"/>
      <color indexed="12"/>
      <name val="Arial"/>
      <family val="2"/>
    </font>
    <font>
      <b/>
      <sz val="10"/>
      <color indexed="56"/>
      <name val="Arial"/>
      <family val="2"/>
    </font>
    <font>
      <b/>
      <sz val="9"/>
      <color indexed="17"/>
      <name val="Arial"/>
      <family val="2"/>
    </font>
    <font>
      <b/>
      <sz val="11"/>
      <name val="Times New Roman"/>
      <family val="1"/>
    </font>
    <font>
      <b/>
      <sz val="10"/>
      <color indexed="9"/>
      <name val="Arial"/>
      <family val="2"/>
    </font>
    <font>
      <b/>
      <sz val="10"/>
      <color rgb="FF0000FF"/>
      <name val="Arial"/>
      <family val="2"/>
    </font>
    <font>
      <b/>
      <sz val="10"/>
      <color rgb="FFFF0000"/>
      <name val="Arial"/>
      <family val="2"/>
    </font>
    <font>
      <b/>
      <sz val="10"/>
      <color rgb="FF008000"/>
      <name val="Arial"/>
      <family val="2"/>
    </font>
    <font>
      <b/>
      <sz val="12"/>
      <color indexed="18"/>
      <name val="Arial"/>
      <family val="2"/>
    </font>
    <font>
      <sz val="10"/>
      <color indexed="9"/>
      <name val="Arial"/>
      <family val="2"/>
    </font>
    <font>
      <b/>
      <vertAlign val="subscript"/>
      <sz val="10"/>
      <color indexed="12"/>
      <name val="Arial"/>
      <family val="2"/>
    </font>
    <font>
      <b/>
      <vertAlign val="subscript"/>
      <sz val="10"/>
      <color indexed="17"/>
      <name val="Arial"/>
      <family val="2"/>
    </font>
    <font>
      <b/>
      <vertAlign val="subscript"/>
      <sz val="10"/>
      <color indexed="16"/>
      <name val="Arial"/>
      <family val="2"/>
    </font>
    <font>
      <sz val="10"/>
      <name val="Times New Roman"/>
      <family val="1"/>
    </font>
    <font>
      <b/>
      <sz val="10"/>
      <color rgb="FF800000"/>
      <name val="Arial"/>
      <family val="2"/>
    </font>
    <font>
      <b/>
      <sz val="8"/>
      <color indexed="17"/>
      <name val="Arial"/>
      <family val="2"/>
    </font>
    <font>
      <b/>
      <sz val="8"/>
      <color indexed="16"/>
      <name val="Arial"/>
      <family val="2"/>
    </font>
    <font>
      <b/>
      <u/>
      <sz val="10"/>
      <name val="Arial"/>
      <family val="2"/>
    </font>
    <font>
      <b/>
      <sz val="10"/>
      <name val="Calibri"/>
      <family val="2"/>
    </font>
    <font>
      <b/>
      <sz val="10"/>
      <color indexed="18"/>
      <name val="Times New Roman"/>
      <family val="1"/>
    </font>
    <font>
      <b/>
      <sz val="10"/>
      <name val="Times New Roman"/>
      <family val="1"/>
    </font>
    <font>
      <b/>
      <vertAlign val="subscript"/>
      <sz val="10"/>
      <name val="Times New Roman"/>
      <family val="1"/>
    </font>
    <font>
      <b/>
      <sz val="10"/>
      <color indexed="12"/>
      <name val="Times New Roman"/>
      <family val="1"/>
    </font>
    <font>
      <b/>
      <sz val="10"/>
      <color indexed="16"/>
      <name val="Times New Roman"/>
      <family val="1"/>
    </font>
    <font>
      <sz val="10"/>
      <color indexed="18"/>
      <name val="Arial"/>
      <family val="2"/>
    </font>
    <font>
      <b/>
      <sz val="10"/>
      <color indexed="17"/>
      <name val="Times New Roman"/>
      <family val="1"/>
    </font>
    <font>
      <b/>
      <vertAlign val="subscript"/>
      <sz val="10"/>
      <color indexed="17"/>
      <name val="Times New Roman"/>
      <family val="1"/>
    </font>
    <font>
      <b/>
      <sz val="10"/>
      <color rgb="FF000080"/>
      <name val="Times New Roman"/>
      <family val="1"/>
    </font>
    <font>
      <b/>
      <vertAlign val="subscript"/>
      <sz val="10"/>
      <color rgb="FF000080"/>
      <name val="Times New Roman"/>
      <family val="1"/>
    </font>
    <font>
      <b/>
      <sz val="10"/>
      <color rgb="FF800000"/>
      <name val="Times New Roman"/>
      <family val="1"/>
    </font>
    <font>
      <b/>
      <sz val="10"/>
      <color rgb="FF008000"/>
      <name val="Times New Roman"/>
      <family val="1"/>
    </font>
    <font>
      <b/>
      <sz val="10"/>
      <color rgb="FF000080"/>
      <name val="Arial"/>
      <family val="2"/>
    </font>
    <font>
      <b/>
      <i/>
      <sz val="10"/>
      <color rgb="FF003300"/>
      <name val="Arial"/>
      <family val="2"/>
    </font>
    <font>
      <b/>
      <sz val="10"/>
      <color rgb="FF003300"/>
      <name val="Arial"/>
      <family val="2"/>
    </font>
    <font>
      <sz val="10"/>
      <color rgb="FF003300"/>
      <name val="Arial"/>
      <family val="2"/>
    </font>
  </fonts>
  <fills count="15">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rgb="FFCCECFF"/>
        <bgColor indexed="64"/>
      </patternFill>
    </fill>
    <fill>
      <patternFill patternType="solid">
        <fgColor rgb="FFCCFFCC"/>
        <bgColor indexed="64"/>
      </patternFill>
    </fill>
    <fill>
      <patternFill patternType="solid">
        <fgColor theme="9" tint="0.79998168889431442"/>
        <bgColor indexed="64"/>
      </patternFill>
    </fill>
    <fill>
      <patternFill patternType="solid">
        <fgColor rgb="FFFFFF99"/>
        <bgColor indexed="64"/>
      </patternFill>
    </fill>
    <fill>
      <patternFill patternType="solid">
        <fgColor rgb="FFFDE9D9"/>
        <bgColor indexed="64"/>
      </patternFill>
    </fill>
    <fill>
      <patternFill patternType="solid">
        <fgColor theme="8" tint="0.79998168889431442"/>
        <bgColor indexed="64"/>
      </patternFill>
    </fill>
    <fill>
      <patternFill patternType="solid">
        <fgColor rgb="FFDBEEF3"/>
        <bgColor indexed="64"/>
      </patternFill>
    </fill>
    <fill>
      <patternFill patternType="solid">
        <fgColor theme="4" tint="0.79998168889431442"/>
        <bgColor indexed="64"/>
      </patternFill>
    </fill>
    <fill>
      <patternFill patternType="solid">
        <fgColor rgb="FFDBE5F1"/>
        <bgColor indexed="64"/>
      </patternFill>
    </fill>
    <fill>
      <patternFill patternType="solid">
        <fgColor rgb="FFD6EAEA"/>
        <bgColor indexed="64"/>
      </patternFill>
    </fill>
  </fills>
  <borders count="18">
    <border>
      <left/>
      <right/>
      <top/>
      <bottom/>
      <diagonal/>
    </border>
    <border>
      <left/>
      <right/>
      <top style="thin">
        <color indexed="64"/>
      </top>
      <bottom style="double">
        <color indexed="64"/>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s>
  <cellStyleXfs count="2">
    <xf numFmtId="0" fontId="0" fillId="0" borderId="0"/>
    <xf numFmtId="9" fontId="1" fillId="0" borderId="0" applyFont="0" applyFill="0" applyBorder="0" applyAlignment="0" applyProtection="0"/>
  </cellStyleXfs>
  <cellXfs count="426">
    <xf numFmtId="0" fontId="0" fillId="0" borderId="0" xfId="0"/>
    <xf numFmtId="0" fontId="2" fillId="0" borderId="0" xfId="0" applyFont="1"/>
    <xf numFmtId="0" fontId="5" fillId="0" borderId="0" xfId="0" applyFont="1"/>
    <xf numFmtId="0" fontId="6" fillId="0" borderId="0" xfId="0" applyFont="1"/>
    <xf numFmtId="0" fontId="7" fillId="0" borderId="0" xfId="0" applyFont="1"/>
    <xf numFmtId="9" fontId="7" fillId="0" borderId="0" xfId="1" applyFont="1" applyAlignment="1">
      <alignment horizontal="center"/>
    </xf>
    <xf numFmtId="0" fontId="4" fillId="0" borderId="0" xfId="0" applyFont="1"/>
    <xf numFmtId="0" fontId="2" fillId="0" borderId="0" xfId="0" applyFont="1" applyAlignment="1">
      <alignment horizontal="left" vertical="center" wrapText="1"/>
    </xf>
    <xf numFmtId="0" fontId="8" fillId="0" borderId="0" xfId="0" applyFont="1" applyAlignment="1">
      <alignment horizontal="center"/>
    </xf>
    <xf numFmtId="10" fontId="0" fillId="0" borderId="0" xfId="0" applyNumberFormat="1"/>
    <xf numFmtId="0" fontId="8" fillId="0" borderId="2" xfId="0" applyFont="1" applyBorder="1" applyAlignment="1">
      <alignment horizontal="center"/>
    </xf>
    <xf numFmtId="164" fontId="0" fillId="0" borderId="3" xfId="0" applyNumberFormat="1" applyBorder="1" applyAlignment="1">
      <alignment horizontal="center"/>
    </xf>
    <xf numFmtId="0" fontId="0" fillId="0" borderId="4" xfId="0" applyBorder="1" applyAlignment="1">
      <alignment horizontal="center"/>
    </xf>
    <xf numFmtId="0" fontId="6" fillId="0" borderId="0" xfId="0" applyFont="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9" fontId="7" fillId="0" borderId="3" xfId="1" applyFont="1" applyBorder="1" applyAlignment="1">
      <alignment horizontal="center"/>
    </xf>
    <xf numFmtId="0" fontId="10" fillId="0" borderId="0" xfId="0" applyFont="1"/>
    <xf numFmtId="0" fontId="11" fillId="0" borderId="0" xfId="0" applyFont="1"/>
    <xf numFmtId="0" fontId="7" fillId="0" borderId="0" xfId="0" applyFont="1" applyBorder="1" applyAlignment="1">
      <alignment horizontal="center"/>
    </xf>
    <xf numFmtId="9" fontId="7" fillId="0" borderId="0" xfId="1" applyFont="1" applyBorder="1" applyAlignment="1">
      <alignment horizontal="center"/>
    </xf>
    <xf numFmtId="0" fontId="0" fillId="0" borderId="0" xfId="0" applyBorder="1"/>
    <xf numFmtId="164" fontId="8" fillId="0" borderId="0" xfId="0" applyNumberFormat="1" applyFont="1" applyFill="1" applyAlignment="1">
      <alignment horizontal="right"/>
    </xf>
    <xf numFmtId="0" fontId="7" fillId="0" borderId="0" xfId="0" applyFont="1" applyBorder="1" applyAlignment="1">
      <alignment horizontal="left"/>
    </xf>
    <xf numFmtId="0" fontId="7" fillId="0" borderId="0" xfId="0" applyFont="1" applyFill="1" applyBorder="1"/>
    <xf numFmtId="10" fontId="7" fillId="0" borderId="0" xfId="1" applyNumberFormat="1" applyFont="1" applyFill="1" applyBorder="1" applyAlignment="1">
      <alignment horizontal="center"/>
    </xf>
    <xf numFmtId="9" fontId="11" fillId="0" borderId="0" xfId="0" applyNumberFormat="1" applyFont="1" applyAlignment="1">
      <alignment horizontal="center"/>
    </xf>
    <xf numFmtId="0" fontId="0" fillId="0" borderId="0" xfId="0" applyAlignment="1">
      <alignment horizontal="center"/>
    </xf>
    <xf numFmtId="0" fontId="0" fillId="0" borderId="0" xfId="0" applyFill="1" applyBorder="1" applyAlignment="1"/>
    <xf numFmtId="0" fontId="18" fillId="0" borderId="0" xfId="0" applyFont="1" applyFill="1" applyBorder="1" applyAlignment="1">
      <alignment horizontal="center"/>
    </xf>
    <xf numFmtId="0" fontId="0" fillId="0" borderId="3" xfId="0" applyBorder="1" applyAlignment="1">
      <alignment horizontal="center"/>
    </xf>
    <xf numFmtId="0" fontId="0" fillId="0" borderId="8" xfId="0" applyBorder="1" applyAlignment="1">
      <alignment horizontal="center"/>
    </xf>
    <xf numFmtId="0" fontId="20" fillId="0" borderId="0" xfId="0" applyFont="1"/>
    <xf numFmtId="9" fontId="6" fillId="0" borderId="0" xfId="0" applyNumberFormat="1" applyFont="1" applyAlignment="1">
      <alignment horizontal="center"/>
    </xf>
    <xf numFmtId="0" fontId="22" fillId="0" borderId="0" xfId="0" applyFont="1"/>
    <xf numFmtId="9" fontId="23" fillId="0" borderId="0" xfId="0" applyNumberFormat="1" applyFont="1" applyAlignment="1">
      <alignment horizontal="center"/>
    </xf>
    <xf numFmtId="164" fontId="23" fillId="0" borderId="0" xfId="0" applyNumberFormat="1" applyFont="1" applyAlignment="1">
      <alignment horizontal="center"/>
    </xf>
    <xf numFmtId="0" fontId="24" fillId="0" borderId="0" xfId="0" applyFont="1"/>
    <xf numFmtId="0" fontId="11" fillId="0" borderId="6" xfId="0" applyFont="1" applyBorder="1"/>
    <xf numFmtId="0" fontId="7" fillId="0" borderId="6" xfId="0" applyFont="1" applyBorder="1"/>
    <xf numFmtId="0" fontId="7" fillId="0" borderId="0" xfId="0" applyFont="1" applyBorder="1"/>
    <xf numFmtId="9" fontId="6" fillId="0" borderId="0" xfId="1" applyFont="1" applyAlignment="1">
      <alignment horizontal="center"/>
    </xf>
    <xf numFmtId="0" fontId="7" fillId="0" borderId="7" xfId="0" applyFont="1" applyBorder="1"/>
    <xf numFmtId="0" fontId="7" fillId="0" borderId="10" xfId="0" applyFont="1" applyBorder="1" applyAlignment="1">
      <alignment horizontal="center"/>
    </xf>
    <xf numFmtId="0" fontId="7" fillId="0" borderId="11" xfId="0" applyFont="1" applyBorder="1" applyAlignment="1">
      <alignment horizontal="center"/>
    </xf>
    <xf numFmtId="0" fontId="7" fillId="0" borderId="7" xfId="0" applyFont="1" applyBorder="1" applyAlignment="1">
      <alignment horizontal="center"/>
    </xf>
    <xf numFmtId="0" fontId="7" fillId="0" borderId="8" xfId="0" applyFont="1" applyBorder="1" applyAlignment="1">
      <alignment horizontal="center"/>
    </xf>
    <xf numFmtId="0" fontId="14" fillId="3" borderId="0" xfId="0" applyFont="1" applyFill="1"/>
    <xf numFmtId="10" fontId="14" fillId="3" borderId="0" xfId="1" applyNumberFormat="1" applyFont="1" applyFill="1" applyAlignment="1">
      <alignment horizontal="center"/>
    </xf>
    <xf numFmtId="0" fontId="16" fillId="4" borderId="0" xfId="0" applyFont="1" applyFill="1"/>
    <xf numFmtId="164" fontId="16" fillId="4" borderId="0" xfId="1" applyNumberFormat="1" applyFont="1" applyFill="1" applyAlignment="1">
      <alignment horizontal="center"/>
    </xf>
    <xf numFmtId="0" fontId="6" fillId="0" borderId="0" xfId="0" applyFont="1" applyAlignment="1"/>
    <xf numFmtId="22" fontId="21" fillId="0" borderId="0" xfId="0" applyNumberFormat="1" applyFont="1" applyAlignment="1">
      <alignment horizontal="center"/>
    </xf>
    <xf numFmtId="0" fontId="26" fillId="0" borderId="0" xfId="0" applyFont="1"/>
    <xf numFmtId="0" fontId="6" fillId="4" borderId="12" xfId="0" applyFont="1" applyFill="1" applyBorder="1"/>
    <xf numFmtId="164" fontId="6" fillId="4" borderId="14" xfId="1" applyNumberFormat="1" applyFont="1" applyFill="1" applyBorder="1"/>
    <xf numFmtId="1" fontId="0" fillId="0" borderId="0" xfId="0" applyNumberFormat="1"/>
    <xf numFmtId="164" fontId="11" fillId="4" borderId="0" xfId="0" applyNumberFormat="1" applyFont="1" applyFill="1" applyAlignment="1">
      <alignment horizontal="center"/>
    </xf>
    <xf numFmtId="0" fontId="6" fillId="4" borderId="0" xfId="0" applyFont="1" applyFill="1"/>
    <xf numFmtId="0" fontId="11" fillId="4" borderId="0" xfId="0" applyFont="1" applyFill="1" applyAlignment="1">
      <alignment horizontal="right"/>
    </xf>
    <xf numFmtId="6" fontId="7" fillId="0" borderId="3" xfId="1" applyNumberFormat="1" applyFont="1" applyBorder="1" applyAlignment="1">
      <alignment horizontal="center"/>
    </xf>
    <xf numFmtId="165" fontId="0" fillId="0" borderId="3" xfId="0" applyNumberFormat="1" applyBorder="1" applyAlignment="1">
      <alignment horizontal="center"/>
    </xf>
    <xf numFmtId="165" fontId="11" fillId="4" borderId="0" xfId="0" applyNumberFormat="1" applyFont="1" applyFill="1" applyAlignment="1">
      <alignment horizontal="center"/>
    </xf>
    <xf numFmtId="164" fontId="0" fillId="0" borderId="0" xfId="0" applyNumberFormat="1"/>
    <xf numFmtId="0" fontId="6" fillId="4" borderId="13" xfId="0" applyFont="1" applyFill="1" applyBorder="1"/>
    <xf numFmtId="0" fontId="2" fillId="0" borderId="0" xfId="0" applyFont="1" applyAlignment="1">
      <alignment horizontal="left" vertical="center" wrapText="1"/>
    </xf>
    <xf numFmtId="0" fontId="2" fillId="0" borderId="0" xfId="0" applyFont="1" applyAlignment="1">
      <alignment horizontal="left" vertical="center" wrapText="1"/>
    </xf>
    <xf numFmtId="0" fontId="7" fillId="5" borderId="0" xfId="0" applyFont="1" applyFill="1" applyAlignment="1">
      <alignment horizontal="center" wrapText="1"/>
    </xf>
    <xf numFmtId="0" fontId="7" fillId="5" borderId="0" xfId="0" applyFont="1" applyFill="1" applyAlignment="1">
      <alignment horizontal="center"/>
    </xf>
    <xf numFmtId="0" fontId="8" fillId="5" borderId="0" xfId="0" applyFont="1" applyFill="1" applyBorder="1" applyAlignment="1">
      <alignment horizontal="center"/>
    </xf>
    <xf numFmtId="0" fontId="7" fillId="5" borderId="0" xfId="0" applyFont="1" applyFill="1" applyBorder="1" applyAlignment="1">
      <alignment horizontal="center"/>
    </xf>
    <xf numFmtId="0" fontId="7" fillId="5" borderId="0" xfId="0" applyFont="1" applyFill="1" applyBorder="1" applyAlignment="1"/>
    <xf numFmtId="0" fontId="7" fillId="5" borderId="0" xfId="0" quotePrefix="1" applyFont="1" applyFill="1" applyBorder="1" applyAlignment="1">
      <alignment horizontal="center"/>
    </xf>
    <xf numFmtId="0" fontId="8" fillId="5" borderId="6" xfId="0" quotePrefix="1" applyFont="1" applyFill="1" applyBorder="1" applyAlignment="1">
      <alignment horizontal="center"/>
    </xf>
    <xf numFmtId="0" fontId="7" fillId="5" borderId="6" xfId="0" quotePrefix="1" applyFont="1" applyFill="1" applyBorder="1" applyAlignment="1">
      <alignment horizontal="center"/>
    </xf>
    <xf numFmtId="2" fontId="7" fillId="5" borderId="0" xfId="1" applyNumberFormat="1" applyFont="1" applyFill="1" applyBorder="1" applyAlignment="1">
      <alignment horizontal="center"/>
    </xf>
    <xf numFmtId="9" fontId="7" fillId="5" borderId="0" xfId="1" applyFont="1" applyFill="1" applyBorder="1" applyAlignment="1">
      <alignment horizontal="center"/>
    </xf>
    <xf numFmtId="9" fontId="0" fillId="5" borderId="0" xfId="0" applyNumberFormat="1" applyFill="1" applyBorder="1" applyAlignment="1">
      <alignment horizontal="center"/>
    </xf>
    <xf numFmtId="2" fontId="7" fillId="5" borderId="6" xfId="1" applyNumberFormat="1" applyFont="1" applyFill="1" applyBorder="1" applyAlignment="1">
      <alignment horizontal="center"/>
    </xf>
    <xf numFmtId="9" fontId="0" fillId="5" borderId="6" xfId="0" applyNumberFormat="1" applyFill="1" applyBorder="1" applyAlignment="1">
      <alignment horizontal="center"/>
    </xf>
    <xf numFmtId="2" fontId="7" fillId="5" borderId="15" xfId="1" applyNumberFormat="1" applyFont="1" applyFill="1" applyBorder="1" applyAlignment="1">
      <alignment horizontal="center"/>
    </xf>
    <xf numFmtId="0" fontId="7" fillId="5" borderId="0" xfId="0" applyFont="1" applyFill="1" applyAlignment="1">
      <alignment horizontal="left"/>
    </xf>
    <xf numFmtId="9" fontId="7" fillId="5" borderId="1" xfId="0" applyNumberFormat="1" applyFont="1" applyFill="1" applyBorder="1" applyAlignment="1">
      <alignment horizontal="center"/>
    </xf>
    <xf numFmtId="0" fontId="0" fillId="6" borderId="0" xfId="0" applyFill="1"/>
    <xf numFmtId="0" fontId="7" fillId="6" borderId="0" xfId="0" applyFont="1" applyFill="1" applyAlignment="1">
      <alignment horizontal="center"/>
    </xf>
    <xf numFmtId="0" fontId="8" fillId="6" borderId="0" xfId="0" applyFont="1" applyFill="1" applyBorder="1" applyAlignment="1">
      <alignment horizontal="center"/>
    </xf>
    <xf numFmtId="0" fontId="7" fillId="6" borderId="0" xfId="0" applyFont="1" applyFill="1" applyBorder="1" applyAlignment="1">
      <alignment horizontal="center"/>
    </xf>
    <xf numFmtId="0" fontId="7" fillId="6" borderId="0" xfId="0" quotePrefix="1" applyFont="1" applyFill="1" applyBorder="1" applyAlignment="1">
      <alignment horizontal="center"/>
    </xf>
    <xf numFmtId="0" fontId="8" fillId="6" borderId="6" xfId="0" quotePrefix="1" applyFont="1" applyFill="1" applyBorder="1" applyAlignment="1">
      <alignment horizontal="center"/>
    </xf>
    <xf numFmtId="0" fontId="7" fillId="6" borderId="6" xfId="0" quotePrefix="1" applyFont="1" applyFill="1" applyBorder="1" applyAlignment="1">
      <alignment horizontal="center"/>
    </xf>
    <xf numFmtId="2" fontId="7" fillId="6" borderId="0" xfId="1" applyNumberFormat="1" applyFont="1" applyFill="1" applyBorder="1" applyAlignment="1">
      <alignment horizontal="center"/>
    </xf>
    <xf numFmtId="9" fontId="7" fillId="6" borderId="0" xfId="1" applyFont="1" applyFill="1" applyBorder="1" applyAlignment="1">
      <alignment horizontal="center"/>
    </xf>
    <xf numFmtId="164" fontId="0" fillId="6" borderId="0" xfId="0" applyNumberFormat="1" applyFill="1" applyBorder="1" applyAlignment="1">
      <alignment horizontal="center"/>
    </xf>
    <xf numFmtId="2" fontId="7" fillId="6" borderId="6" xfId="1" applyNumberFormat="1" applyFont="1" applyFill="1" applyBorder="1" applyAlignment="1">
      <alignment horizontal="center"/>
    </xf>
    <xf numFmtId="2" fontId="7" fillId="6" borderId="15" xfId="1" applyNumberFormat="1" applyFont="1" applyFill="1" applyBorder="1" applyAlignment="1">
      <alignment horizontal="center"/>
    </xf>
    <xf numFmtId="0" fontId="7" fillId="6" borderId="0" xfId="0" applyFont="1" applyFill="1" applyAlignment="1">
      <alignment horizontal="left"/>
    </xf>
    <xf numFmtId="164" fontId="0" fillId="6" borderId="1" xfId="0" applyNumberFormat="1" applyFill="1" applyBorder="1" applyAlignment="1">
      <alignment horizontal="center"/>
    </xf>
    <xf numFmtId="0" fontId="2" fillId="7" borderId="0" xfId="0" applyFont="1" applyFill="1" applyAlignment="1">
      <alignment horizontal="left" vertical="center" wrapText="1"/>
    </xf>
    <xf numFmtId="0" fontId="6" fillId="7" borderId="0" xfId="0" applyFont="1" applyFill="1"/>
    <xf numFmtId="0" fontId="8" fillId="7" borderId="0" xfId="0" applyFont="1" applyFill="1" applyAlignment="1">
      <alignment horizontal="center"/>
    </xf>
    <xf numFmtId="0" fontId="8" fillId="7" borderId="0" xfId="0" applyFont="1" applyFill="1" applyBorder="1" applyAlignment="1">
      <alignment horizontal="center"/>
    </xf>
    <xf numFmtId="0" fontId="8" fillId="7" borderId="6" xfId="0" quotePrefix="1" applyFont="1" applyFill="1" applyBorder="1" applyAlignment="1">
      <alignment horizontal="center"/>
    </xf>
    <xf numFmtId="0" fontId="7" fillId="7" borderId="0" xfId="0" applyFont="1" applyFill="1" applyAlignment="1">
      <alignment horizontal="center"/>
    </xf>
    <xf numFmtId="0" fontId="7" fillId="7" borderId="0" xfId="0" applyFont="1" applyFill="1"/>
    <xf numFmtId="0" fontId="7" fillId="7" borderId="0" xfId="0" applyFont="1" applyFill="1" applyBorder="1" applyAlignment="1">
      <alignment horizontal="center" wrapText="1"/>
    </xf>
    <xf numFmtId="0" fontId="7" fillId="7" borderId="0" xfId="0" applyFont="1" applyFill="1" applyAlignment="1">
      <alignment horizontal="center" wrapText="1"/>
    </xf>
    <xf numFmtId="0" fontId="7" fillId="7" borderId="0" xfId="0" applyFont="1" applyFill="1" applyBorder="1" applyAlignment="1"/>
    <xf numFmtId="0" fontId="7" fillId="7" borderId="0" xfId="0" applyFont="1" applyFill="1" applyBorder="1" applyAlignment="1">
      <alignment horizontal="center"/>
    </xf>
    <xf numFmtId="0" fontId="7" fillId="7" borderId="0" xfId="0" quotePrefix="1" applyFont="1" applyFill="1" applyBorder="1" applyAlignment="1">
      <alignment horizontal="center"/>
    </xf>
    <xf numFmtId="0" fontId="7" fillId="7" borderId="6" xfId="0" quotePrefix="1" applyFont="1" applyFill="1" applyBorder="1" applyAlignment="1">
      <alignment horizontal="center"/>
    </xf>
    <xf numFmtId="9" fontId="0" fillId="7" borderId="0" xfId="0" applyNumberFormat="1" applyFill="1" applyBorder="1" applyAlignment="1">
      <alignment horizontal="center"/>
    </xf>
    <xf numFmtId="9" fontId="7" fillId="7" borderId="0" xfId="0" applyNumberFormat="1" applyFont="1" applyFill="1" applyBorder="1" applyAlignment="1">
      <alignment horizontal="center"/>
    </xf>
    <xf numFmtId="0" fontId="6" fillId="7" borderId="0" xfId="0" applyFont="1" applyFill="1" applyAlignment="1">
      <alignment horizontal="left" vertical="center"/>
    </xf>
    <xf numFmtId="0" fontId="0" fillId="7" borderId="0" xfId="0" applyFill="1"/>
    <xf numFmtId="10" fontId="0" fillId="7" borderId="0" xfId="0" applyNumberFormat="1" applyFill="1"/>
    <xf numFmtId="0" fontId="0" fillId="0" borderId="0" xfId="0" applyFill="1"/>
    <xf numFmtId="0" fontId="6" fillId="6" borderId="0" xfId="0" applyFont="1" applyFill="1"/>
    <xf numFmtId="10" fontId="0" fillId="6" borderId="0" xfId="0" applyNumberFormat="1" applyFill="1"/>
    <xf numFmtId="0" fontId="0" fillId="5" borderId="0" xfId="0" applyFill="1"/>
    <xf numFmtId="10" fontId="0" fillId="5" borderId="0" xfId="0" applyNumberFormat="1" applyFill="1"/>
    <xf numFmtId="10" fontId="7" fillId="5" borderId="0" xfId="0" applyNumberFormat="1" applyFont="1" applyFill="1"/>
    <xf numFmtId="10" fontId="7" fillId="6" borderId="0" xfId="0" applyNumberFormat="1" applyFont="1" applyFill="1"/>
    <xf numFmtId="10" fontId="7" fillId="6" borderId="0" xfId="0" quotePrefix="1" applyNumberFormat="1" applyFont="1" applyFill="1" applyAlignment="1">
      <alignment horizontal="center"/>
    </xf>
    <xf numFmtId="49" fontId="7" fillId="6" borderId="0" xfId="0" applyNumberFormat="1" applyFont="1" applyFill="1" applyBorder="1" applyAlignment="1">
      <alignment horizontal="center"/>
    </xf>
    <xf numFmtId="10" fontId="7" fillId="5" borderId="0" xfId="0" quotePrefix="1" applyNumberFormat="1" applyFont="1" applyFill="1" applyAlignment="1">
      <alignment horizontal="center"/>
    </xf>
    <xf numFmtId="49" fontId="7" fillId="5" borderId="0" xfId="0" applyNumberFormat="1" applyFont="1" applyFill="1" applyBorder="1" applyAlignment="1">
      <alignment horizontal="center"/>
    </xf>
    <xf numFmtId="167" fontId="0" fillId="5" borderId="0" xfId="0" applyNumberFormat="1" applyFill="1" applyBorder="1" applyAlignment="1">
      <alignment horizontal="center"/>
    </xf>
    <xf numFmtId="167" fontId="0" fillId="5" borderId="6" xfId="0" applyNumberFormat="1" applyFill="1" applyBorder="1" applyAlignment="1">
      <alignment horizontal="center"/>
    </xf>
    <xf numFmtId="0" fontId="7" fillId="5" borderId="0" xfId="0" applyFont="1" applyFill="1" applyAlignment="1">
      <alignment horizontal="right"/>
    </xf>
    <xf numFmtId="164" fontId="8" fillId="5" borderId="0" xfId="0" applyNumberFormat="1" applyFont="1" applyFill="1" applyAlignment="1">
      <alignment horizontal="right"/>
    </xf>
    <xf numFmtId="0" fontId="6" fillId="5" borderId="0" xfId="0" applyFont="1" applyFill="1"/>
    <xf numFmtId="167" fontId="7" fillId="5" borderId="0" xfId="1" applyNumberFormat="1" applyFont="1" applyFill="1" applyAlignment="1">
      <alignment horizontal="center"/>
    </xf>
    <xf numFmtId="167" fontId="7" fillId="5" borderId="1" xfId="0" applyNumberFormat="1" applyFont="1" applyFill="1" applyBorder="1" applyAlignment="1">
      <alignment horizontal="center"/>
    </xf>
    <xf numFmtId="10" fontId="0" fillId="0" borderId="0" xfId="0" applyNumberFormat="1" applyFill="1" applyAlignment="1">
      <alignment horizontal="center"/>
    </xf>
    <xf numFmtId="164" fontId="8" fillId="6" borderId="0" xfId="0" applyNumberFormat="1" applyFont="1" applyFill="1" applyAlignment="1">
      <alignment horizontal="right"/>
    </xf>
    <xf numFmtId="0" fontId="7" fillId="5" borderId="6" xfId="0" applyFont="1" applyFill="1" applyBorder="1" applyAlignment="1">
      <alignment horizontal="center"/>
    </xf>
    <xf numFmtId="0" fontId="7" fillId="6" borderId="6" xfId="0" applyFont="1" applyFill="1" applyBorder="1" applyAlignment="1">
      <alignment horizontal="center"/>
    </xf>
    <xf numFmtId="167" fontId="0" fillId="6" borderId="0" xfId="0" applyNumberFormat="1" applyFill="1" applyBorder="1" applyAlignment="1">
      <alignment horizontal="center"/>
    </xf>
    <xf numFmtId="167" fontId="0" fillId="6" borderId="6" xfId="0" applyNumberFormat="1" applyFill="1" applyBorder="1" applyAlignment="1">
      <alignment horizontal="center"/>
    </xf>
    <xf numFmtId="0" fontId="7" fillId="6" borderId="0" xfId="0" applyFont="1" applyFill="1" applyAlignment="1">
      <alignment horizontal="right"/>
    </xf>
    <xf numFmtId="167" fontId="7" fillId="6" borderId="1" xfId="0" applyNumberFormat="1" applyFont="1" applyFill="1" applyBorder="1" applyAlignment="1">
      <alignment horizontal="center"/>
    </xf>
    <xf numFmtId="167" fontId="7" fillId="6" borderId="0" xfId="1" applyNumberFormat="1" applyFont="1" applyFill="1" applyAlignment="1">
      <alignment horizontal="center"/>
    </xf>
    <xf numFmtId="0" fontId="6" fillId="2" borderId="0" xfId="0" applyFont="1" applyFill="1" applyAlignment="1">
      <alignment horizontal="left" indent="1"/>
    </xf>
    <xf numFmtId="0" fontId="6" fillId="2" borderId="0" xfId="0" applyFont="1" applyFill="1"/>
    <xf numFmtId="0" fontId="2" fillId="0" borderId="0" xfId="0" applyFont="1" applyAlignment="1">
      <alignment horizontal="left" vertical="center" wrapText="1"/>
    </xf>
    <xf numFmtId="10" fontId="6" fillId="8" borderId="0" xfId="1" applyNumberFormat="1" applyFont="1" applyFill="1"/>
    <xf numFmtId="10" fontId="0" fillId="5" borderId="16" xfId="0" applyNumberFormat="1" applyFill="1" applyBorder="1" applyAlignment="1">
      <alignment horizontal="center"/>
    </xf>
    <xf numFmtId="10" fontId="0" fillId="6" borderId="16" xfId="0" applyNumberFormat="1" applyFill="1" applyBorder="1" applyAlignment="1">
      <alignment horizontal="center"/>
    </xf>
    <xf numFmtId="0" fontId="6" fillId="8" borderId="0" xfId="0" applyFont="1" applyFill="1" applyAlignment="1">
      <alignment horizontal="left" indent="1"/>
    </xf>
    <xf numFmtId="0" fontId="7" fillId="0" borderId="0" xfId="0" applyFont="1" applyFill="1" applyAlignment="1">
      <alignment horizontal="left" indent="1"/>
    </xf>
    <xf numFmtId="10" fontId="7" fillId="0" borderId="0" xfId="1" applyNumberFormat="1" applyFont="1" applyFill="1" applyAlignment="1">
      <alignment horizontal="left" indent="1"/>
    </xf>
    <xf numFmtId="0" fontId="0" fillId="9" borderId="0" xfId="0" applyFill="1"/>
    <xf numFmtId="0" fontId="5" fillId="7" borderId="0" xfId="0" applyFont="1" applyFill="1"/>
    <xf numFmtId="0" fontId="7" fillId="7" borderId="0" xfId="0" quotePrefix="1" applyFont="1" applyFill="1" applyAlignment="1">
      <alignment horizontal="center"/>
    </xf>
    <xf numFmtId="1" fontId="7" fillId="7" borderId="0" xfId="1" applyNumberFormat="1" applyFont="1" applyFill="1" applyAlignment="1">
      <alignment horizontal="center"/>
    </xf>
    <xf numFmtId="2" fontId="7" fillId="7" borderId="0" xfId="1" applyNumberFormat="1" applyFont="1" applyFill="1" applyBorder="1" applyAlignment="1">
      <alignment horizontal="center"/>
    </xf>
    <xf numFmtId="2" fontId="0" fillId="7" borderId="0" xfId="0" applyNumberFormat="1" applyFill="1"/>
    <xf numFmtId="0" fontId="7" fillId="7" borderId="0" xfId="0" applyFont="1" applyFill="1" applyBorder="1" applyAlignment="1">
      <alignment horizontal="left"/>
    </xf>
    <xf numFmtId="0" fontId="0" fillId="7" borderId="0" xfId="0" applyFill="1" applyBorder="1"/>
    <xf numFmtId="0" fontId="7" fillId="10" borderId="0" xfId="0" applyFont="1" applyFill="1" applyBorder="1" applyAlignment="1">
      <alignment horizontal="left"/>
    </xf>
    <xf numFmtId="0" fontId="7" fillId="10" borderId="0" xfId="0" applyFont="1" applyFill="1" applyBorder="1" applyAlignment="1">
      <alignment horizontal="center"/>
    </xf>
    <xf numFmtId="0" fontId="0" fillId="10" borderId="0" xfId="0" applyFill="1" applyBorder="1"/>
    <xf numFmtId="0" fontId="0" fillId="10" borderId="0" xfId="0" applyFill="1"/>
    <xf numFmtId="0" fontId="7" fillId="10" borderId="0" xfId="0" applyFont="1" applyFill="1" applyAlignment="1">
      <alignment horizontal="center"/>
    </xf>
    <xf numFmtId="0" fontId="7" fillId="10" borderId="6" xfId="0" quotePrefix="1" applyFont="1" applyFill="1" applyBorder="1" applyAlignment="1">
      <alignment horizontal="center"/>
    </xf>
    <xf numFmtId="164" fontId="7" fillId="10" borderId="0" xfId="0" quotePrefix="1" applyNumberFormat="1" applyFont="1" applyFill="1" applyAlignment="1">
      <alignment horizontal="center"/>
    </xf>
    <xf numFmtId="164" fontId="7" fillId="10" borderId="0" xfId="1" applyNumberFormat="1" applyFont="1" applyFill="1" applyBorder="1" applyAlignment="1">
      <alignment horizontal="center"/>
    </xf>
    <xf numFmtId="167" fontId="7" fillId="10" borderId="0" xfId="0" applyNumberFormat="1" applyFont="1" applyFill="1" applyBorder="1" applyAlignment="1">
      <alignment horizontal="center"/>
    </xf>
    <xf numFmtId="164" fontId="7" fillId="10" borderId="0" xfId="0" applyNumberFormat="1" applyFont="1" applyFill="1" applyBorder="1" applyAlignment="1">
      <alignment horizontal="center"/>
    </xf>
    <xf numFmtId="167" fontId="7" fillId="10" borderId="6" xfId="0" applyNumberFormat="1" applyFont="1" applyFill="1" applyBorder="1" applyAlignment="1">
      <alignment horizontal="center"/>
    </xf>
    <xf numFmtId="164" fontId="7" fillId="10" borderId="1" xfId="0" applyNumberFormat="1" applyFont="1" applyFill="1" applyBorder="1" applyAlignment="1">
      <alignment horizontal="center"/>
    </xf>
    <xf numFmtId="167" fontId="7" fillId="10" borderId="1" xfId="0" applyNumberFormat="1" applyFont="1" applyFill="1" applyBorder="1" applyAlignment="1">
      <alignment horizontal="center"/>
    </xf>
    <xf numFmtId="167" fontId="7" fillId="10" borderId="0" xfId="1" applyNumberFormat="1" applyFont="1" applyFill="1" applyAlignment="1">
      <alignment horizontal="center"/>
    </xf>
    <xf numFmtId="10" fontId="7" fillId="10" borderId="16" xfId="1" applyNumberFormat="1" applyFont="1" applyFill="1" applyBorder="1" applyAlignment="1">
      <alignment horizontal="center"/>
    </xf>
    <xf numFmtId="10" fontId="0" fillId="10" borderId="16" xfId="0" applyNumberFormat="1" applyFill="1" applyBorder="1" applyAlignment="1">
      <alignment horizontal="center"/>
    </xf>
    <xf numFmtId="0" fontId="6" fillId="8" borderId="0" xfId="0" applyFont="1" applyFill="1"/>
    <xf numFmtId="0" fontId="0" fillId="8" borderId="0" xfId="0" applyFill="1"/>
    <xf numFmtId="2" fontId="6" fillId="2" borderId="0" xfId="1" applyNumberFormat="1" applyFont="1" applyFill="1" applyAlignment="1">
      <alignment horizontal="center"/>
    </xf>
    <xf numFmtId="0" fontId="2" fillId="0" borderId="0" xfId="0" applyFont="1" applyAlignment="1">
      <alignment horizontal="left" vertical="center" wrapText="1"/>
    </xf>
    <xf numFmtId="0" fontId="0" fillId="7" borderId="6" xfId="0" quotePrefix="1" applyFill="1" applyBorder="1" applyAlignment="1">
      <alignment horizontal="center"/>
    </xf>
    <xf numFmtId="0" fontId="7" fillId="7" borderId="0" xfId="0" applyFont="1" applyFill="1" applyBorder="1"/>
    <xf numFmtId="0" fontId="0" fillId="11" borderId="0" xfId="0" applyFill="1"/>
    <xf numFmtId="0" fontId="7" fillId="11" borderId="0" xfId="0" applyFont="1" applyFill="1" applyBorder="1" applyAlignment="1">
      <alignment horizontal="center"/>
    </xf>
    <xf numFmtId="0" fontId="0" fillId="11" borderId="0" xfId="0" applyFill="1" applyAlignment="1">
      <alignment horizontal="center"/>
    </xf>
    <xf numFmtId="0" fontId="7" fillId="11" borderId="0" xfId="0" applyFont="1" applyFill="1"/>
    <xf numFmtId="0" fontId="7" fillId="11" borderId="0" xfId="0" applyFont="1" applyFill="1" applyAlignment="1">
      <alignment horizontal="center"/>
    </xf>
    <xf numFmtId="0" fontId="0" fillId="11" borderId="0" xfId="0" applyFill="1" applyBorder="1" applyAlignment="1">
      <alignment horizontal="center"/>
    </xf>
    <xf numFmtId="0" fontId="7" fillId="11" borderId="0" xfId="0" quotePrefix="1" applyFont="1" applyFill="1" applyBorder="1" applyAlignment="1">
      <alignment horizontal="center"/>
    </xf>
    <xf numFmtId="0" fontId="0" fillId="11" borderId="6" xfId="0" quotePrefix="1" applyFill="1" applyBorder="1" applyAlignment="1">
      <alignment horizontal="center"/>
    </xf>
    <xf numFmtId="0" fontId="7" fillId="11" borderId="6" xfId="0" quotePrefix="1" applyFont="1" applyFill="1" applyBorder="1" applyAlignment="1">
      <alignment horizontal="center"/>
    </xf>
    <xf numFmtId="0" fontId="0" fillId="11" borderId="6" xfId="0" applyFill="1" applyBorder="1" applyAlignment="1">
      <alignment horizontal="center"/>
    </xf>
    <xf numFmtId="10" fontId="7" fillId="11" borderId="0" xfId="1" applyNumberFormat="1" applyFont="1" applyFill="1" applyBorder="1" applyAlignment="1">
      <alignment horizontal="center"/>
    </xf>
    <xf numFmtId="168" fontId="0" fillId="11" borderId="0" xfId="0" applyNumberFormat="1" applyFill="1" applyAlignment="1">
      <alignment horizontal="center"/>
    </xf>
    <xf numFmtId="164" fontId="7" fillId="11" borderId="0" xfId="1" applyNumberFormat="1" applyFont="1" applyFill="1" applyBorder="1" applyAlignment="1">
      <alignment horizontal="center"/>
    </xf>
    <xf numFmtId="166" fontId="0" fillId="11" borderId="0" xfId="1" applyNumberFormat="1" applyFont="1" applyFill="1" applyAlignment="1">
      <alignment horizontal="center"/>
    </xf>
    <xf numFmtId="168" fontId="7" fillId="11" borderId="1" xfId="0" applyNumberFormat="1" applyFont="1" applyFill="1" applyBorder="1" applyAlignment="1">
      <alignment horizontal="center"/>
    </xf>
    <xf numFmtId="164" fontId="7" fillId="11" borderId="1" xfId="0" applyNumberFormat="1" applyFont="1" applyFill="1" applyBorder="1" applyAlignment="1">
      <alignment horizontal="center"/>
    </xf>
    <xf numFmtId="0" fontId="7" fillId="11" borderId="1" xfId="0" applyFont="1" applyFill="1" applyBorder="1" applyAlignment="1">
      <alignment horizontal="right"/>
    </xf>
    <xf numFmtId="166" fontId="7" fillId="11" borderId="12" xfId="0" applyNumberFormat="1" applyFont="1" applyFill="1" applyBorder="1" applyAlignment="1">
      <alignment horizontal="center"/>
    </xf>
    <xf numFmtId="0" fontId="7" fillId="11" borderId="14" xfId="0" quotePrefix="1" applyFont="1" applyFill="1" applyBorder="1"/>
    <xf numFmtId="0" fontId="2" fillId="0" borderId="0" xfId="0" applyFont="1" applyAlignment="1">
      <alignment horizontal="left" vertical="center" wrapText="1"/>
    </xf>
    <xf numFmtId="0" fontId="6" fillId="0" borderId="0" xfId="0" applyFont="1" applyFill="1" applyBorder="1" applyAlignment="1">
      <alignment horizontal="center"/>
    </xf>
    <xf numFmtId="0" fontId="2" fillId="0" borderId="0" xfId="0" applyFont="1" applyAlignment="1">
      <alignment horizontal="left" vertical="center" wrapText="1"/>
    </xf>
    <xf numFmtId="0" fontId="0" fillId="12" borderId="11" xfId="0" applyFill="1" applyBorder="1"/>
    <xf numFmtId="0" fontId="2" fillId="12" borderId="3" xfId="0" applyFont="1" applyFill="1" applyBorder="1" applyAlignment="1">
      <alignment horizontal="left" vertical="center" wrapText="1"/>
    </xf>
    <xf numFmtId="0" fontId="2" fillId="12" borderId="0" xfId="0" applyFont="1" applyFill="1" applyBorder="1" applyAlignment="1">
      <alignment horizontal="left" vertical="center" wrapText="1"/>
    </xf>
    <xf numFmtId="0" fontId="0" fillId="12" borderId="5" xfId="0" applyFill="1" applyBorder="1"/>
    <xf numFmtId="0" fontId="15" fillId="12" borderId="3" xfId="0" applyFont="1" applyFill="1" applyBorder="1"/>
    <xf numFmtId="0" fontId="6" fillId="12" borderId="0" xfId="0" applyFont="1" applyFill="1" applyBorder="1"/>
    <xf numFmtId="0" fontId="6" fillId="12" borderId="3" xfId="0" applyFont="1" applyFill="1" applyBorder="1"/>
    <xf numFmtId="0" fontId="32" fillId="12" borderId="0" xfId="0" applyFont="1" applyFill="1" applyBorder="1" applyAlignment="1">
      <alignment horizontal="left"/>
    </xf>
    <xf numFmtId="10" fontId="32" fillId="12" borderId="0" xfId="0" applyNumberFormat="1" applyFont="1" applyFill="1" applyBorder="1" applyAlignment="1">
      <alignment horizontal="center"/>
    </xf>
    <xf numFmtId="0" fontId="33" fillId="12" borderId="0" xfId="0" applyFont="1" applyFill="1" applyBorder="1"/>
    <xf numFmtId="0" fontId="32" fillId="12" borderId="0" xfId="0" applyFont="1" applyFill="1" applyBorder="1" applyAlignment="1">
      <alignment horizontal="right"/>
    </xf>
    <xf numFmtId="2" fontId="32" fillId="12" borderId="0" xfId="0" applyNumberFormat="1" applyFont="1" applyFill="1" applyBorder="1" applyAlignment="1">
      <alignment horizontal="center"/>
    </xf>
    <xf numFmtId="0" fontId="33" fillId="12" borderId="0" xfId="0" applyFont="1" applyFill="1" applyBorder="1" applyAlignment="1">
      <alignment horizontal="center"/>
    </xf>
    <xf numFmtId="9" fontId="33" fillId="12" borderId="0" xfId="1" applyFont="1" applyFill="1" applyBorder="1" applyAlignment="1">
      <alignment horizontal="center"/>
    </xf>
    <xf numFmtId="0" fontId="33" fillId="12" borderId="0" xfId="0" applyFont="1" applyFill="1" applyBorder="1" applyAlignment="1">
      <alignment horizontal="right"/>
    </xf>
    <xf numFmtId="0" fontId="24" fillId="12" borderId="0" xfId="0" applyFont="1" applyFill="1" applyBorder="1"/>
    <xf numFmtId="9" fontId="34" fillId="12" borderId="0" xfId="1" applyFont="1" applyFill="1" applyBorder="1" applyAlignment="1">
      <alignment horizontal="center"/>
    </xf>
    <xf numFmtId="0" fontId="11" fillId="12" borderId="0" xfId="0" applyFont="1" applyFill="1" applyBorder="1" applyAlignment="1">
      <alignment horizontal="right"/>
    </xf>
    <xf numFmtId="10" fontId="13" fillId="12" borderId="0" xfId="0" applyNumberFormat="1" applyFont="1" applyFill="1" applyBorder="1" applyAlignment="1">
      <alignment horizontal="center"/>
    </xf>
    <xf numFmtId="2" fontId="13" fillId="12" borderId="0" xfId="0" applyNumberFormat="1" applyFont="1" applyFill="1" applyBorder="1" applyAlignment="1">
      <alignment horizontal="center"/>
    </xf>
    <xf numFmtId="0" fontId="6" fillId="12" borderId="0" xfId="0" applyFont="1" applyFill="1" applyBorder="1" applyAlignment="1">
      <alignment horizontal="center"/>
    </xf>
    <xf numFmtId="9" fontId="15" fillId="12" borderId="0" xfId="1" applyFont="1" applyFill="1" applyBorder="1" applyAlignment="1">
      <alignment horizontal="center"/>
    </xf>
    <xf numFmtId="0" fontId="15" fillId="12" borderId="0" xfId="0" applyFont="1" applyFill="1" applyBorder="1"/>
    <xf numFmtId="0" fontId="15" fillId="12" borderId="0" xfId="0" applyFont="1" applyFill="1" applyBorder="1" applyAlignment="1">
      <alignment horizontal="right"/>
    </xf>
    <xf numFmtId="0" fontId="35" fillId="12" borderId="8" xfId="0" applyFont="1" applyFill="1" applyBorder="1" applyAlignment="1">
      <alignment horizontal="center"/>
    </xf>
    <xf numFmtId="0" fontId="16" fillId="12" borderId="6" xfId="0" applyFont="1" applyFill="1" applyBorder="1" applyAlignment="1">
      <alignment horizontal="center"/>
    </xf>
    <xf numFmtId="0" fontId="34" fillId="12" borderId="6" xfId="0" applyFont="1" applyFill="1" applyBorder="1" applyAlignment="1">
      <alignment horizontal="center"/>
    </xf>
    <xf numFmtId="0" fontId="36" fillId="12" borderId="6" xfId="0" applyFont="1" applyFill="1" applyBorder="1" applyAlignment="1">
      <alignment horizontal="left"/>
    </xf>
    <xf numFmtId="0" fontId="6" fillId="12" borderId="6" xfId="0" applyFont="1" applyFill="1" applyBorder="1"/>
    <xf numFmtId="0" fontId="35" fillId="12" borderId="3" xfId="0" applyFont="1" applyFill="1" applyBorder="1" applyAlignment="1">
      <alignment horizontal="center"/>
    </xf>
    <xf numFmtId="9" fontId="16" fillId="12" borderId="0" xfId="1" applyFont="1" applyFill="1" applyBorder="1" applyAlignment="1">
      <alignment horizontal="center"/>
    </xf>
    <xf numFmtId="9" fontId="41" fillId="12" borderId="0" xfId="1" applyFont="1" applyFill="1" applyBorder="1" applyAlignment="1">
      <alignment horizontal="center"/>
    </xf>
    <xf numFmtId="9" fontId="40" fillId="12" borderId="0" xfId="1" applyFont="1" applyFill="1" applyBorder="1" applyAlignment="1">
      <alignment horizontal="center"/>
    </xf>
    <xf numFmtId="9" fontId="39" fillId="12" borderId="0" xfId="1" applyFont="1" applyFill="1" applyBorder="1" applyAlignment="1">
      <alignment horizontal="center"/>
    </xf>
    <xf numFmtId="9" fontId="14" fillId="12" borderId="0" xfId="1" applyFont="1" applyFill="1" applyBorder="1" applyAlignment="1">
      <alignment horizontal="center"/>
    </xf>
    <xf numFmtId="9" fontId="16" fillId="12" borderId="6" xfId="1" applyFont="1" applyFill="1" applyBorder="1" applyAlignment="1">
      <alignment horizontal="center"/>
    </xf>
    <xf numFmtId="9" fontId="34" fillId="12" borderId="6" xfId="1" applyFont="1" applyFill="1" applyBorder="1" applyAlignment="1">
      <alignment horizontal="center"/>
    </xf>
    <xf numFmtId="9" fontId="14" fillId="12" borderId="6" xfId="1" applyFont="1" applyFill="1" applyBorder="1" applyAlignment="1">
      <alignment horizontal="center"/>
    </xf>
    <xf numFmtId="0" fontId="37" fillId="12" borderId="3" xfId="0" applyFont="1" applyFill="1" applyBorder="1" applyAlignment="1">
      <alignment horizontal="right"/>
    </xf>
    <xf numFmtId="10" fontId="16" fillId="12" borderId="0" xfId="0" applyNumberFormat="1" applyFont="1" applyFill="1" applyBorder="1" applyAlignment="1">
      <alignment horizontal="center"/>
    </xf>
    <xf numFmtId="10" fontId="34" fillId="12" borderId="0" xfId="0" applyNumberFormat="1" applyFont="1" applyFill="1" applyBorder="1" applyAlignment="1">
      <alignment horizontal="center"/>
    </xf>
    <xf numFmtId="10" fontId="14" fillId="12" borderId="0" xfId="0" applyNumberFormat="1" applyFont="1" applyFill="1" applyBorder="1" applyAlignment="1">
      <alignment horizontal="center"/>
    </xf>
    <xf numFmtId="10" fontId="14" fillId="12" borderId="0" xfId="0" quotePrefix="1" applyNumberFormat="1" applyFont="1" applyFill="1" applyBorder="1" applyAlignment="1">
      <alignment horizontal="left"/>
    </xf>
    <xf numFmtId="0" fontId="14" fillId="12" borderId="0" xfId="0" applyFont="1" applyFill="1" applyBorder="1"/>
    <xf numFmtId="0" fontId="38" fillId="12" borderId="0" xfId="0" applyFont="1" applyFill="1" applyBorder="1"/>
    <xf numFmtId="2" fontId="14" fillId="12" borderId="0" xfId="0" applyNumberFormat="1" applyFont="1" applyFill="1" applyBorder="1" applyAlignment="1">
      <alignment horizontal="center"/>
    </xf>
    <xf numFmtId="0" fontId="37" fillId="12" borderId="0" xfId="0" applyFont="1" applyFill="1" applyBorder="1" applyAlignment="1">
      <alignment horizontal="right"/>
    </xf>
    <xf numFmtId="2" fontId="14" fillId="12" borderId="0" xfId="0" quotePrefix="1" applyNumberFormat="1" applyFont="1" applyFill="1" applyBorder="1" applyAlignment="1">
      <alignment horizontal="center"/>
    </xf>
    <xf numFmtId="2" fontId="14" fillId="12" borderId="0" xfId="0" quotePrefix="1" applyNumberFormat="1" applyFont="1" applyFill="1" applyBorder="1" applyAlignment="1">
      <alignment horizontal="left"/>
    </xf>
    <xf numFmtId="0" fontId="0" fillId="12" borderId="8" xfId="0" applyFill="1" applyBorder="1"/>
    <xf numFmtId="0" fontId="0" fillId="12" borderId="6" xfId="0" applyFill="1" applyBorder="1"/>
    <xf numFmtId="0" fontId="1" fillId="12" borderId="6" xfId="0" applyFont="1" applyFill="1" applyBorder="1"/>
    <xf numFmtId="0" fontId="0" fillId="12" borderId="9" xfId="0" applyFill="1" applyBorder="1"/>
    <xf numFmtId="0" fontId="0" fillId="12" borderId="10" xfId="0" applyFill="1" applyBorder="1"/>
    <xf numFmtId="0" fontId="42" fillId="12" borderId="0" xfId="0" applyFont="1" applyFill="1" applyBorder="1" applyAlignment="1">
      <alignment horizontal="left" vertical="center" wrapText="1"/>
    </xf>
    <xf numFmtId="0" fontId="42" fillId="12" borderId="3" xfId="0" applyFont="1" applyFill="1" applyBorder="1" applyAlignment="1">
      <alignment horizontal="left" vertical="center" wrapText="1"/>
    </xf>
    <xf numFmtId="0" fontId="0" fillId="12" borderId="0" xfId="0" applyFill="1" applyBorder="1"/>
    <xf numFmtId="164" fontId="14" fillId="12" borderId="0" xfId="1" applyNumberFormat="1" applyFont="1" applyFill="1" applyBorder="1" applyAlignment="1">
      <alignment horizontal="center"/>
    </xf>
    <xf numFmtId="164" fontId="14" fillId="12" borderId="6" xfId="1" applyNumberFormat="1" applyFont="1" applyFill="1" applyBorder="1" applyAlignment="1">
      <alignment horizontal="center"/>
    </xf>
    <xf numFmtId="0" fontId="0" fillId="12" borderId="3" xfId="0" applyFill="1" applyBorder="1"/>
    <xf numFmtId="0" fontId="6" fillId="12" borderId="0" xfId="0" applyFont="1" applyFill="1" applyBorder="1" applyAlignment="1">
      <alignment horizontal="right"/>
    </xf>
    <xf numFmtId="0" fontId="11" fillId="12" borderId="6" xfId="0" applyFont="1" applyFill="1" applyBorder="1" applyAlignment="1">
      <alignment horizontal="right"/>
    </xf>
    <xf numFmtId="2" fontId="13" fillId="12" borderId="6" xfId="0" quotePrefix="1" applyNumberFormat="1" applyFont="1" applyFill="1" applyBorder="1" applyAlignment="1">
      <alignment horizontal="center"/>
    </xf>
    <xf numFmtId="0" fontId="43" fillId="12" borderId="6" xfId="0" applyFont="1" applyFill="1" applyBorder="1"/>
    <xf numFmtId="0" fontId="1" fillId="12" borderId="10" xfId="0" applyFont="1" applyFill="1" applyBorder="1"/>
    <xf numFmtId="0" fontId="6" fillId="12" borderId="7" xfId="0" applyFont="1" applyFill="1" applyBorder="1" applyAlignment="1">
      <alignment horizontal="left" vertical="center"/>
    </xf>
    <xf numFmtId="0" fontId="0" fillId="0" borderId="0" xfId="0" applyFill="1" applyBorder="1"/>
    <xf numFmtId="0" fontId="1" fillId="0" borderId="0" xfId="0" applyFont="1" applyFill="1" applyBorder="1"/>
    <xf numFmtId="164" fontId="6" fillId="0" borderId="0" xfId="0" applyNumberFormat="1" applyFont="1" applyFill="1" applyBorder="1" applyAlignment="1">
      <alignment horizontal="center"/>
    </xf>
    <xf numFmtId="164" fontId="34" fillId="0" borderId="0" xfId="0" applyNumberFormat="1" applyFont="1" applyFill="1" applyBorder="1" applyAlignment="1">
      <alignment horizontal="center"/>
    </xf>
    <xf numFmtId="164" fontId="14" fillId="0" borderId="0" xfId="0" applyNumberFormat="1" applyFont="1" applyFill="1" applyBorder="1" applyAlignment="1">
      <alignment horizontal="center"/>
    </xf>
    <xf numFmtId="164" fontId="5" fillId="0" borderId="0" xfId="0" applyNumberFormat="1" applyFont="1" applyFill="1" applyBorder="1" applyAlignment="1">
      <alignment horizontal="center"/>
    </xf>
    <xf numFmtId="0" fontId="47" fillId="0" borderId="0" xfId="0" applyFont="1" applyFill="1"/>
    <xf numFmtId="0" fontId="34" fillId="0" borderId="0" xfId="0" applyFont="1" applyFill="1"/>
    <xf numFmtId="0" fontId="0" fillId="13" borderId="10" xfId="0" applyFill="1" applyBorder="1"/>
    <xf numFmtId="0" fontId="6" fillId="13" borderId="7" xfId="0" applyFont="1" applyFill="1" applyBorder="1" applyAlignment="1">
      <alignment horizontal="left" vertical="center"/>
    </xf>
    <xf numFmtId="0" fontId="42" fillId="13" borderId="7" xfId="0" applyFont="1" applyFill="1" applyBorder="1" applyAlignment="1">
      <alignment horizontal="left" vertical="center"/>
    </xf>
    <xf numFmtId="0" fontId="42" fillId="13" borderId="10" xfId="0" applyFont="1" applyFill="1" applyBorder="1" applyAlignment="1">
      <alignment horizontal="left" vertical="center"/>
    </xf>
    <xf numFmtId="0" fontId="0" fillId="13" borderId="11" xfId="0" applyFill="1" applyBorder="1"/>
    <xf numFmtId="0" fontId="2" fillId="13" borderId="0" xfId="0" applyFont="1" applyFill="1" applyBorder="1" applyAlignment="1">
      <alignment horizontal="left" vertical="center" wrapText="1"/>
    </xf>
    <xf numFmtId="0" fontId="0" fillId="13" borderId="5" xfId="0" applyFill="1" applyBorder="1"/>
    <xf numFmtId="0" fontId="0" fillId="13" borderId="3" xfId="0" applyFill="1" applyBorder="1"/>
    <xf numFmtId="0" fontId="0" fillId="13" borderId="0" xfId="0" applyFill="1" applyBorder="1"/>
    <xf numFmtId="0" fontId="2" fillId="13" borderId="3" xfId="0" applyFont="1" applyFill="1" applyBorder="1" applyAlignment="1">
      <alignment horizontal="left" vertical="center" wrapText="1"/>
    </xf>
    <xf numFmtId="0" fontId="2" fillId="13" borderId="0" xfId="0" applyFont="1" applyFill="1" applyBorder="1" applyAlignment="1">
      <alignment horizontal="left" vertical="center"/>
    </xf>
    <xf numFmtId="0" fontId="0" fillId="13" borderId="5" xfId="0" applyFill="1" applyBorder="1" applyAlignment="1"/>
    <xf numFmtId="0" fontId="6" fillId="13" borderId="8" xfId="0" applyFont="1" applyFill="1" applyBorder="1" applyAlignment="1">
      <alignment horizontal="center"/>
    </xf>
    <xf numFmtId="0" fontId="6" fillId="13" borderId="6" xfId="0" applyFont="1" applyFill="1" applyBorder="1" applyAlignment="1">
      <alignment horizontal="center"/>
    </xf>
    <xf numFmtId="0" fontId="34" fillId="13" borderId="6" xfId="0" applyFont="1" applyFill="1" applyBorder="1" applyAlignment="1">
      <alignment horizontal="center"/>
    </xf>
    <xf numFmtId="0" fontId="14" fillId="13" borderId="6" xfId="0" applyFont="1" applyFill="1" applyBorder="1" applyAlignment="1">
      <alignment horizontal="center"/>
    </xf>
    <xf numFmtId="0" fontId="0" fillId="13" borderId="6" xfId="0" applyFill="1" applyBorder="1"/>
    <xf numFmtId="0" fontId="5" fillId="13" borderId="6" xfId="0" applyFont="1" applyFill="1" applyBorder="1" applyAlignment="1">
      <alignment horizontal="center"/>
    </xf>
    <xf numFmtId="0" fontId="6" fillId="13" borderId="3" xfId="0" applyFont="1" applyFill="1" applyBorder="1" applyAlignment="1">
      <alignment horizontal="center"/>
    </xf>
    <xf numFmtId="164" fontId="6" fillId="13" borderId="0" xfId="0" applyNumberFormat="1" applyFont="1" applyFill="1" applyBorder="1" applyAlignment="1">
      <alignment horizontal="center"/>
    </xf>
    <xf numFmtId="164" fontId="34" fillId="13" borderId="0" xfId="0" applyNumberFormat="1" applyFont="1" applyFill="1" applyBorder="1" applyAlignment="1">
      <alignment horizontal="center"/>
    </xf>
    <xf numFmtId="164" fontId="41" fillId="13" borderId="0" xfId="0" applyNumberFormat="1" applyFont="1" applyFill="1" applyBorder="1" applyAlignment="1">
      <alignment horizontal="center"/>
    </xf>
    <xf numFmtId="0" fontId="0" fillId="13" borderId="0" xfId="0" applyFill="1"/>
    <xf numFmtId="164" fontId="48" fillId="13" borderId="0" xfId="0" applyNumberFormat="1" applyFont="1" applyFill="1" applyBorder="1" applyAlignment="1">
      <alignment horizontal="center"/>
    </xf>
    <xf numFmtId="164" fontId="6" fillId="13" borderId="6" xfId="0" applyNumberFormat="1" applyFont="1" applyFill="1" applyBorder="1" applyAlignment="1">
      <alignment horizontal="center"/>
    </xf>
    <xf numFmtId="164" fontId="34" fillId="13" borderId="6" xfId="0" applyNumberFormat="1" applyFont="1" applyFill="1" applyBorder="1" applyAlignment="1">
      <alignment horizontal="center"/>
    </xf>
    <xf numFmtId="164" fontId="41" fillId="13" borderId="6" xfId="0" applyNumberFormat="1" applyFont="1" applyFill="1" applyBorder="1" applyAlignment="1">
      <alignment horizontal="center"/>
    </xf>
    <xf numFmtId="164" fontId="48" fillId="13" borderId="6" xfId="0" applyNumberFormat="1" applyFont="1" applyFill="1" applyBorder="1" applyAlignment="1">
      <alignment horizontal="center"/>
    </xf>
    <xf numFmtId="0" fontId="0" fillId="13" borderId="9" xfId="0" applyFill="1" applyBorder="1"/>
    <xf numFmtId="0" fontId="1" fillId="0" borderId="0" xfId="0" applyFont="1" applyFill="1"/>
    <xf numFmtId="0" fontId="3" fillId="0" borderId="0" xfId="0" applyFont="1" applyFill="1" applyAlignment="1">
      <alignment horizontal="left" vertical="center" wrapText="1"/>
    </xf>
    <xf numFmtId="0" fontId="1" fillId="0" borderId="0" xfId="0" quotePrefix="1" applyFont="1" applyFill="1"/>
    <xf numFmtId="0" fontId="34" fillId="0" borderId="0" xfId="0" applyFont="1" applyFill="1" applyBorder="1" applyAlignment="1">
      <alignment horizontal="left"/>
    </xf>
    <xf numFmtId="165" fontId="34" fillId="0" borderId="0" xfId="0" quotePrefix="1" applyNumberFormat="1" applyFont="1" applyFill="1" applyAlignment="1">
      <alignment horizontal="center"/>
    </xf>
    <xf numFmtId="165" fontId="34" fillId="0" borderId="0" xfId="0" quotePrefix="1" applyNumberFormat="1" applyFont="1" applyFill="1" applyAlignment="1">
      <alignment horizontal="left"/>
    </xf>
    <xf numFmtId="165" fontId="1" fillId="0" borderId="0" xfId="0" quotePrefix="1" applyNumberFormat="1" applyFont="1" applyFill="1" applyAlignment="1">
      <alignment horizontal="left"/>
    </xf>
    <xf numFmtId="0" fontId="14" fillId="0" borderId="0" xfId="0" applyFont="1" applyFill="1" applyBorder="1" applyAlignment="1">
      <alignment horizontal="left"/>
    </xf>
    <xf numFmtId="165" fontId="14" fillId="0" borderId="0" xfId="0" quotePrefix="1" applyNumberFormat="1" applyFont="1" applyFill="1" applyAlignment="1">
      <alignment horizontal="center"/>
    </xf>
    <xf numFmtId="165" fontId="14" fillId="0" borderId="0" xfId="0" quotePrefix="1" applyNumberFormat="1" applyFont="1" applyFill="1" applyAlignment="1">
      <alignment horizontal="left"/>
    </xf>
    <xf numFmtId="0" fontId="49" fillId="0" borderId="0" xfId="0" applyFont="1" applyFill="1" applyAlignment="1">
      <alignment horizontal="left" vertical="center" wrapText="1"/>
    </xf>
    <xf numFmtId="0" fontId="5" fillId="0" borderId="0" xfId="0" applyFont="1" applyFill="1" applyBorder="1" applyAlignment="1">
      <alignment horizontal="left"/>
    </xf>
    <xf numFmtId="165" fontId="5" fillId="0" borderId="0" xfId="0" quotePrefix="1" applyNumberFormat="1" applyFont="1" applyFill="1" applyAlignment="1">
      <alignment horizontal="center"/>
    </xf>
    <xf numFmtId="165" fontId="5" fillId="0" borderId="0" xfId="0" quotePrefix="1" applyNumberFormat="1" applyFont="1" applyFill="1" applyAlignment="1">
      <alignment horizontal="left"/>
    </xf>
    <xf numFmtId="0" fontId="50" fillId="0" borderId="0" xfId="0" applyFont="1" applyFill="1" applyAlignment="1">
      <alignment horizontal="left" vertical="center" wrapText="1"/>
    </xf>
    <xf numFmtId="0" fontId="11" fillId="0" borderId="0" xfId="0" applyFont="1" applyFill="1"/>
    <xf numFmtId="0" fontId="51" fillId="0" borderId="0" xfId="0" quotePrefix="1" applyFont="1" applyFill="1"/>
    <xf numFmtId="0" fontId="6" fillId="0" borderId="6" xfId="0" applyFont="1" applyBorder="1" applyAlignment="1">
      <alignment horizontal="center"/>
    </xf>
    <xf numFmtId="0" fontId="10" fillId="0" borderId="0" xfId="0" applyFont="1" applyFill="1" applyBorder="1" applyAlignment="1">
      <alignment horizontal="centerContinuous"/>
    </xf>
    <xf numFmtId="0" fontId="10" fillId="0" borderId="0" xfId="0" applyFont="1" applyFill="1" applyBorder="1" applyAlignment="1">
      <alignment horizontal="center"/>
    </xf>
    <xf numFmtId="0" fontId="10" fillId="0" borderId="17" xfId="0" applyFont="1" applyFill="1" applyBorder="1" applyAlignment="1">
      <alignment horizontal="centerContinuous"/>
    </xf>
    <xf numFmtId="0" fontId="0" fillId="0" borderId="2" xfId="0" applyFill="1" applyBorder="1" applyAlignment="1"/>
    <xf numFmtId="0" fontId="10" fillId="0" borderId="17" xfId="0" applyFont="1" applyFill="1" applyBorder="1" applyAlignment="1">
      <alignment horizontal="center"/>
    </xf>
    <xf numFmtId="0" fontId="47" fillId="13" borderId="10" xfId="0" applyFont="1" applyFill="1" applyBorder="1"/>
    <xf numFmtId="0" fontId="53" fillId="13" borderId="10" xfId="0" applyFont="1" applyFill="1" applyBorder="1" applyAlignment="1">
      <alignment horizontal="left" vertical="center" wrapText="1"/>
    </xf>
    <xf numFmtId="0" fontId="47" fillId="13" borderId="11" xfId="0" applyFont="1" applyFill="1" applyBorder="1"/>
    <xf numFmtId="0" fontId="47" fillId="13" borderId="3" xfId="0" applyFont="1" applyFill="1" applyBorder="1"/>
    <xf numFmtId="0" fontId="47" fillId="13" borderId="0" xfId="0" applyFont="1" applyFill="1" applyBorder="1"/>
    <xf numFmtId="0" fontId="47" fillId="13" borderId="5" xfId="0" applyFont="1" applyFill="1" applyBorder="1"/>
    <xf numFmtId="0" fontId="53" fillId="13" borderId="0" xfId="0" applyFont="1" applyFill="1" applyBorder="1" applyAlignment="1">
      <alignment horizontal="left" vertical="center" wrapText="1"/>
    </xf>
    <xf numFmtId="0" fontId="0" fillId="13" borderId="8" xfId="0" applyFill="1" applyBorder="1"/>
    <xf numFmtId="0" fontId="1" fillId="13" borderId="0" xfId="0" applyFont="1" applyFill="1"/>
    <xf numFmtId="0" fontId="47" fillId="13" borderId="0" xfId="0" applyFont="1" applyFill="1"/>
    <xf numFmtId="0" fontId="6" fillId="13" borderId="0" xfId="0" applyFont="1" applyFill="1"/>
    <xf numFmtId="0" fontId="54" fillId="13" borderId="6" xfId="0" applyFont="1" applyFill="1" applyBorder="1" applyAlignment="1">
      <alignment horizontal="center"/>
    </xf>
    <xf numFmtId="0" fontId="61" fillId="13" borderId="0" xfId="0" applyFont="1" applyFill="1" applyAlignment="1">
      <alignment horizontal="center"/>
    </xf>
    <xf numFmtId="164" fontId="61" fillId="13" borderId="0" xfId="0" applyNumberFormat="1" applyFont="1" applyFill="1" applyAlignment="1">
      <alignment horizontal="center"/>
    </xf>
    <xf numFmtId="0" fontId="58" fillId="13" borderId="0" xfId="0" applyFont="1" applyFill="1"/>
    <xf numFmtId="0" fontId="53" fillId="13" borderId="0" xfId="0" applyFont="1" applyFill="1" applyAlignment="1">
      <alignment horizontal="right"/>
    </xf>
    <xf numFmtId="165" fontId="53" fillId="13" borderId="0" xfId="0" applyNumberFormat="1" applyFont="1" applyFill="1" applyAlignment="1">
      <alignment horizontal="center"/>
    </xf>
    <xf numFmtId="10" fontId="61" fillId="13" borderId="0" xfId="0" applyNumberFormat="1" applyFont="1" applyFill="1" applyAlignment="1">
      <alignment horizontal="center"/>
    </xf>
    <xf numFmtId="0" fontId="59" fillId="13" borderId="0" xfId="0" applyFont="1" applyFill="1" applyAlignment="1">
      <alignment horizontal="center"/>
    </xf>
    <xf numFmtId="164" fontId="59" fillId="13" borderId="0" xfId="0" applyNumberFormat="1" applyFont="1" applyFill="1" applyAlignment="1">
      <alignment horizontal="center"/>
    </xf>
    <xf numFmtId="0" fontId="57" fillId="13" borderId="0" xfId="0" applyFont="1" applyFill="1" applyAlignment="1">
      <alignment horizontal="right"/>
    </xf>
    <xf numFmtId="165" fontId="57" fillId="13" borderId="0" xfId="0" applyNumberFormat="1" applyFont="1" applyFill="1" applyAlignment="1">
      <alignment horizontal="center"/>
    </xf>
    <xf numFmtId="10" fontId="63" fillId="13" borderId="0" xfId="0" applyNumberFormat="1" applyFont="1" applyFill="1" applyAlignment="1">
      <alignment horizontal="center"/>
    </xf>
    <xf numFmtId="0" fontId="56" fillId="13" borderId="0" xfId="0" applyFont="1" applyFill="1" applyAlignment="1">
      <alignment horizontal="right"/>
    </xf>
    <xf numFmtId="0" fontId="59" fillId="13" borderId="0" xfId="0" applyFont="1" applyFill="1" applyAlignment="1">
      <alignment horizontal="right"/>
    </xf>
    <xf numFmtId="165" fontId="59" fillId="13" borderId="0" xfId="0" applyNumberFormat="1" applyFont="1" applyFill="1" applyAlignment="1">
      <alignment horizontal="center"/>
    </xf>
    <xf numFmtId="10" fontId="64" fillId="13" borderId="0" xfId="0" applyNumberFormat="1" applyFont="1" applyFill="1" applyAlignment="1">
      <alignment horizontal="center"/>
    </xf>
    <xf numFmtId="165" fontId="56" fillId="13" borderId="0" xfId="0" applyNumberFormat="1" applyFont="1" applyFill="1" applyAlignment="1">
      <alignment horizontal="center" vertical="center" wrapText="1"/>
    </xf>
    <xf numFmtId="10" fontId="56" fillId="13" borderId="0" xfId="0" applyNumberFormat="1" applyFont="1" applyFill="1" applyAlignment="1">
      <alignment horizontal="center"/>
    </xf>
    <xf numFmtId="0" fontId="54" fillId="13" borderId="0" xfId="0" applyFont="1" applyFill="1" applyAlignment="1">
      <alignment horizontal="right"/>
    </xf>
    <xf numFmtId="164" fontId="54" fillId="13" borderId="0" xfId="0" applyNumberFormat="1" applyFont="1" applyFill="1" applyAlignment="1">
      <alignment horizontal="center"/>
    </xf>
    <xf numFmtId="0" fontId="1" fillId="0" borderId="0" xfId="0" applyFont="1"/>
    <xf numFmtId="165" fontId="0" fillId="0" borderId="0" xfId="0" applyNumberFormat="1"/>
    <xf numFmtId="0" fontId="1" fillId="0" borderId="6" xfId="0" applyFont="1" applyBorder="1"/>
    <xf numFmtId="0" fontId="54" fillId="13" borderId="0" xfId="0" applyFont="1" applyFill="1" applyBorder="1" applyAlignment="1"/>
    <xf numFmtId="0" fontId="65" fillId="14" borderId="0" xfId="0" applyFont="1" applyFill="1"/>
    <xf numFmtId="166" fontId="65" fillId="14" borderId="0" xfId="0" applyNumberFormat="1" applyFont="1" applyFill="1"/>
    <xf numFmtId="164" fontId="65" fillId="0" borderId="8" xfId="0" applyNumberFormat="1" applyFont="1" applyBorder="1" applyAlignment="1">
      <alignment horizontal="center"/>
    </xf>
    <xf numFmtId="164" fontId="65" fillId="0" borderId="3" xfId="1" applyNumberFormat="1" applyFont="1" applyBorder="1" applyAlignment="1">
      <alignment horizontal="center"/>
    </xf>
    <xf numFmtId="164" fontId="65" fillId="0" borderId="8" xfId="1" applyNumberFormat="1" applyFont="1" applyBorder="1" applyAlignment="1">
      <alignment horizontal="center"/>
    </xf>
    <xf numFmtId="10" fontId="41" fillId="0" borderId="9" xfId="0" applyNumberFormat="1" applyFont="1" applyBorder="1" applyAlignment="1">
      <alignment horizontal="center"/>
    </xf>
    <xf numFmtId="164" fontId="41" fillId="0" borderId="5" xfId="1" applyNumberFormat="1" applyFont="1" applyBorder="1" applyAlignment="1">
      <alignment horizontal="center"/>
    </xf>
    <xf numFmtId="164" fontId="41" fillId="0" borderId="9" xfId="1" applyNumberFormat="1" applyFont="1" applyBorder="1" applyAlignment="1">
      <alignment horizontal="center"/>
    </xf>
    <xf numFmtId="164" fontId="40" fillId="0" borderId="6" xfId="0" applyNumberFormat="1" applyFont="1" applyBorder="1" applyAlignment="1">
      <alignment horizontal="center"/>
    </xf>
    <xf numFmtId="164" fontId="40" fillId="0" borderId="0" xfId="1" applyNumberFormat="1" applyFont="1" applyBorder="1" applyAlignment="1">
      <alignment horizontal="center"/>
    </xf>
    <xf numFmtId="164" fontId="40" fillId="0" borderId="6" xfId="1" applyNumberFormat="1" applyFont="1" applyBorder="1" applyAlignment="1">
      <alignment horizontal="center"/>
    </xf>
    <xf numFmtId="0" fontId="0" fillId="12" borderId="0" xfId="0" applyFill="1"/>
    <xf numFmtId="0" fontId="32" fillId="0" borderId="0" xfId="0" applyFont="1" applyFill="1" applyBorder="1" applyAlignment="1">
      <alignment horizontal="left"/>
    </xf>
    <xf numFmtId="0" fontId="33" fillId="0" borderId="0" xfId="0" applyFont="1" applyFill="1" applyBorder="1"/>
    <xf numFmtId="0" fontId="32" fillId="0" borderId="0" xfId="0" applyFont="1" applyFill="1" applyBorder="1" applyAlignment="1">
      <alignment horizontal="right"/>
    </xf>
    <xf numFmtId="10" fontId="32" fillId="0" borderId="0" xfId="0" applyNumberFormat="1" applyFont="1" applyFill="1" applyBorder="1" applyAlignment="1">
      <alignment horizontal="center"/>
    </xf>
    <xf numFmtId="2" fontId="32" fillId="0" borderId="0" xfId="0" applyNumberFormat="1" applyFont="1" applyFill="1" applyBorder="1" applyAlignment="1">
      <alignment horizontal="center"/>
    </xf>
    <xf numFmtId="0" fontId="33" fillId="0" borderId="0" xfId="0" applyFont="1" applyFill="1" applyBorder="1" applyAlignment="1">
      <alignment horizontal="center"/>
    </xf>
    <xf numFmtId="9" fontId="33" fillId="0" borderId="0" xfId="1" applyFont="1" applyFill="1" applyBorder="1"/>
    <xf numFmtId="9" fontId="33" fillId="0" borderId="0" xfId="1" applyFont="1" applyFill="1" applyBorder="1" applyAlignment="1">
      <alignment horizontal="center"/>
    </xf>
    <xf numFmtId="0" fontId="33" fillId="0" borderId="0" xfId="0" applyFont="1" applyFill="1" applyBorder="1" applyAlignment="1">
      <alignment horizontal="right"/>
    </xf>
    <xf numFmtId="9" fontId="33" fillId="12" borderId="5" xfId="1" applyFont="1" applyFill="1" applyBorder="1" applyAlignment="1">
      <alignment horizontal="left"/>
    </xf>
    <xf numFmtId="9" fontId="15" fillId="12" borderId="5" xfId="1" applyFont="1" applyFill="1" applyBorder="1" applyAlignment="1">
      <alignment horizontal="left"/>
    </xf>
    <xf numFmtId="0" fontId="66" fillId="12" borderId="0" xfId="0" applyFont="1" applyFill="1" applyBorder="1"/>
    <xf numFmtId="9" fontId="67" fillId="12" borderId="0" xfId="1" applyFont="1" applyFill="1" applyBorder="1" applyAlignment="1">
      <alignment horizontal="center"/>
    </xf>
    <xf numFmtId="9" fontId="67" fillId="12" borderId="5" xfId="1" applyFont="1" applyFill="1" applyBorder="1" applyAlignment="1">
      <alignment horizontal="left"/>
    </xf>
    <xf numFmtId="0" fontId="67" fillId="12" borderId="0" xfId="0" applyFont="1" applyFill="1" applyBorder="1"/>
    <xf numFmtId="0" fontId="67" fillId="12" borderId="0" xfId="0" applyFont="1" applyFill="1" applyBorder="1" applyAlignment="1">
      <alignment horizontal="right"/>
    </xf>
    <xf numFmtId="0" fontId="68" fillId="12" borderId="5" xfId="0" applyFont="1" applyFill="1" applyBorder="1"/>
    <xf numFmtId="9" fontId="33" fillId="12" borderId="0" xfId="1" applyFont="1" applyFill="1" applyBorder="1" applyAlignment="1">
      <alignment horizontal="right"/>
    </xf>
    <xf numFmtId="9" fontId="15" fillId="12" borderId="0" xfId="1" applyFont="1" applyFill="1" applyBorder="1" applyAlignment="1">
      <alignment horizontal="right"/>
    </xf>
    <xf numFmtId="9" fontId="67" fillId="12" borderId="0" xfId="1" applyFont="1" applyFill="1" applyBorder="1" applyAlignment="1">
      <alignment horizontal="right"/>
    </xf>
    <xf numFmtId="14" fontId="34" fillId="0" borderId="0" xfId="0" quotePrefix="1" applyNumberFormat="1" applyFont="1" applyFill="1" applyBorder="1" applyAlignment="1">
      <alignment horizontal="center"/>
    </xf>
    <xf numFmtId="0" fontId="54" fillId="13" borderId="12" xfId="0" applyFont="1" applyFill="1" applyBorder="1" applyAlignment="1">
      <alignment vertical="top"/>
    </xf>
    <xf numFmtId="0" fontId="54" fillId="13" borderId="14" xfId="0" applyFont="1" applyFill="1" applyBorder="1" applyAlignment="1">
      <alignment vertical="top"/>
    </xf>
    <xf numFmtId="0" fontId="0" fillId="0" borderId="0" xfId="0" applyBorder="1" applyAlignment="1">
      <alignment vertical="center"/>
    </xf>
    <xf numFmtId="164" fontId="0" fillId="6" borderId="6" xfId="0" applyNumberFormat="1" applyFill="1" applyBorder="1" applyAlignment="1">
      <alignment horizontal="center"/>
    </xf>
    <xf numFmtId="2" fontId="7" fillId="5" borderId="1" xfId="1" applyNumberFormat="1" applyFont="1" applyFill="1" applyBorder="1" applyAlignment="1">
      <alignment horizontal="center"/>
    </xf>
    <xf numFmtId="2" fontId="7" fillId="6" borderId="1" xfId="1" applyNumberFormat="1" applyFont="1" applyFill="1" applyBorder="1" applyAlignment="1">
      <alignment horizontal="center"/>
    </xf>
    <xf numFmtId="0" fontId="0" fillId="14" borderId="0" xfId="0" applyFill="1" applyBorder="1"/>
    <xf numFmtId="0" fontId="1" fillId="14" borderId="0" xfId="0" applyFont="1" applyFill="1" applyBorder="1"/>
    <xf numFmtId="0" fontId="0" fillId="0" borderId="3" xfId="0" applyFill="1" applyBorder="1"/>
    <xf numFmtId="0" fontId="1" fillId="13" borderId="9" xfId="0" applyFont="1" applyFill="1" applyBorder="1"/>
    <xf numFmtId="14" fontId="39" fillId="0" borderId="0" xfId="0" applyNumberFormat="1" applyFont="1" applyAlignment="1"/>
    <xf numFmtId="14" fontId="39" fillId="0" borderId="0" xfId="0" applyNumberFormat="1" applyFont="1"/>
    <xf numFmtId="9" fontId="1" fillId="0" borderId="0" xfId="1" applyFont="1" applyAlignment="1">
      <alignment horizontal="center"/>
    </xf>
    <xf numFmtId="166" fontId="7" fillId="11" borderId="1" xfId="0" applyNumberFormat="1" applyFont="1" applyFill="1" applyBorder="1" applyAlignment="1">
      <alignment horizontal="center"/>
    </xf>
    <xf numFmtId="0" fontId="2" fillId="0" borderId="0" xfId="0" applyFont="1" applyAlignment="1">
      <alignment horizontal="left" vertical="center" wrapText="1"/>
    </xf>
    <xf numFmtId="0" fontId="0" fillId="6" borderId="2" xfId="0" applyFill="1" applyBorder="1" applyAlignment="1">
      <alignment horizontal="center" wrapText="1"/>
    </xf>
    <xf numFmtId="0" fontId="6" fillId="12" borderId="7" xfId="0" applyFont="1" applyFill="1" applyBorder="1" applyAlignment="1">
      <alignment horizontal="left" vertical="center" wrapText="1"/>
    </xf>
    <xf numFmtId="0" fontId="6" fillId="12" borderId="10" xfId="0" applyFont="1" applyFill="1" applyBorder="1" applyAlignment="1">
      <alignment horizontal="left" vertical="center" wrapText="1"/>
    </xf>
    <xf numFmtId="0" fontId="7" fillId="10" borderId="0" xfId="0" applyFont="1" applyFill="1" applyAlignment="1">
      <alignment horizontal="right" wrapText="1"/>
    </xf>
    <xf numFmtId="0" fontId="1" fillId="10" borderId="0" xfId="0" applyFont="1" applyFill="1" applyAlignment="1">
      <alignment horizontal="right" wrapText="1"/>
    </xf>
    <xf numFmtId="0" fontId="56" fillId="13" borderId="6" xfId="0" applyFont="1" applyFill="1" applyBorder="1" applyAlignment="1">
      <alignment horizontal="center"/>
    </xf>
    <xf numFmtId="22" fontId="21" fillId="0" borderId="0" xfId="0" applyNumberFormat="1" applyFont="1" applyAlignment="1">
      <alignment horizontal="center"/>
    </xf>
    <xf numFmtId="0" fontId="4" fillId="0" borderId="0" xfId="0" applyFont="1" applyAlignment="1">
      <alignment horizontal="center"/>
    </xf>
    <xf numFmtId="0" fontId="7" fillId="5" borderId="2" xfId="0" applyFont="1" applyFill="1" applyBorder="1" applyAlignment="1">
      <alignment horizontal="center" wrapText="1"/>
    </xf>
    <xf numFmtId="0" fontId="6" fillId="0" borderId="0" xfId="0" applyFont="1" applyAlignment="1">
      <alignment horizontal="left" vertical="center" wrapText="1"/>
    </xf>
    <xf numFmtId="10" fontId="39" fillId="0" borderId="0" xfId="0" applyNumberFormat="1" applyFont="1"/>
    <xf numFmtId="0" fontId="1" fillId="8" borderId="0" xfId="0" applyFont="1" applyFill="1"/>
    <xf numFmtId="2" fontId="6" fillId="8" borderId="0" xfId="1" applyNumberFormat="1" applyFont="1" applyFill="1" applyAlignment="1">
      <alignment horizontal="center"/>
    </xf>
    <xf numFmtId="2" fontId="6" fillId="8" borderId="0" xfId="0" applyNumberFormat="1" applyFont="1" applyFill="1"/>
  </cellXfs>
  <cellStyles count="2">
    <cellStyle name="Normal" xfId="0" builtinId="0"/>
    <cellStyle name="Percent" xfId="1" builtinId="5"/>
  </cellStyles>
  <dxfs count="0"/>
  <tableStyles count="0" defaultTableStyle="TableStyleMedium9" defaultPivotStyle="PivotStyleLight16"/>
  <colors>
    <mruColors>
      <color rgb="FFFFFF99"/>
      <color rgb="FF0000FF"/>
      <color rgb="FFD6EAEA"/>
      <color rgb="FF008000"/>
      <color rgb="FF003300"/>
      <color rgb="FF000080"/>
      <color rgb="FFFFFFFF"/>
      <color rgb="FF000000"/>
      <color rgb="FFDBE5F1"/>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image" Target="../media/image1.jpeg"/></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n-US"/>
              <a:t>Changes in the SML</a:t>
            </a:r>
          </a:p>
        </c:rich>
      </c:tx>
      <c:layout>
        <c:manualLayout>
          <c:xMode val="edge"/>
          <c:yMode val="edge"/>
          <c:x val="0.35023041474654376"/>
          <c:y val="4.2194266689192274E-2"/>
        </c:manualLayout>
      </c:layout>
      <c:overlay val="0"/>
      <c:spPr>
        <a:noFill/>
        <a:ln w="25400">
          <a:noFill/>
        </a:ln>
      </c:spPr>
    </c:title>
    <c:autoTitleDeleted val="0"/>
    <c:plotArea>
      <c:layout>
        <c:manualLayout>
          <c:layoutTarget val="inner"/>
          <c:xMode val="edge"/>
          <c:yMode val="edge"/>
          <c:x val="0.15668202764976957"/>
          <c:y val="0.17299649342568946"/>
          <c:w val="0.79032258064516059"/>
          <c:h val="0.63713342700680364"/>
        </c:manualLayout>
      </c:layout>
      <c:scatterChart>
        <c:scatterStyle val="smoothMarker"/>
        <c:varyColors val="0"/>
        <c:ser>
          <c:idx val="0"/>
          <c:order val="0"/>
          <c:spPr>
            <a:ln w="38100">
              <a:solidFill>
                <a:srgbClr val="000080"/>
              </a:solidFill>
              <a:prstDash val="solid"/>
            </a:ln>
          </c:spPr>
          <c:marker>
            <c:symbol val="none"/>
          </c:marker>
          <c:xVal>
            <c:numRef>
              <c:f>'08 Chapter model'!$I$327:$I$331</c:f>
              <c:numCache>
                <c:formatCode>General</c:formatCode>
                <c:ptCount val="5"/>
                <c:pt idx="0">
                  <c:v>0</c:v>
                </c:pt>
                <c:pt idx="1">
                  <c:v>0.5</c:v>
                </c:pt>
                <c:pt idx="2">
                  <c:v>1</c:v>
                </c:pt>
                <c:pt idx="3">
                  <c:v>1.5</c:v>
                </c:pt>
                <c:pt idx="4">
                  <c:v>2</c:v>
                </c:pt>
              </c:numCache>
            </c:numRef>
          </c:xVal>
          <c:yVal>
            <c:numRef>
              <c:f>'08 Chapter model'!$J$327:$J$331</c:f>
              <c:numCache>
                <c:formatCode>0.0%</c:formatCode>
                <c:ptCount val="5"/>
                <c:pt idx="0">
                  <c:v>0.03</c:v>
                </c:pt>
                <c:pt idx="1">
                  <c:v>5.5E-2</c:v>
                </c:pt>
                <c:pt idx="2">
                  <c:v>0.08</c:v>
                </c:pt>
                <c:pt idx="3">
                  <c:v>0.10500000000000001</c:v>
                </c:pt>
                <c:pt idx="4">
                  <c:v>0.13</c:v>
                </c:pt>
              </c:numCache>
            </c:numRef>
          </c:yVal>
          <c:smooth val="1"/>
          <c:extLst>
            <c:ext xmlns:c16="http://schemas.microsoft.com/office/drawing/2014/chart" uri="{C3380CC4-5D6E-409C-BE32-E72D297353CC}">
              <c16:uniqueId val="{00000000-4322-48C8-BCDC-B9E82D56E03B}"/>
            </c:ext>
          </c:extLst>
        </c:ser>
        <c:ser>
          <c:idx val="1"/>
          <c:order val="1"/>
          <c:spPr>
            <a:ln w="38100">
              <a:solidFill>
                <a:srgbClr val="FF0000"/>
              </a:solidFill>
              <a:prstDash val="solid"/>
            </a:ln>
          </c:spPr>
          <c:marker>
            <c:symbol val="none"/>
          </c:marker>
          <c:xVal>
            <c:numRef>
              <c:f>'08 Chapter model'!$I$327:$I$331</c:f>
              <c:numCache>
                <c:formatCode>General</c:formatCode>
                <c:ptCount val="5"/>
                <c:pt idx="0">
                  <c:v>0</c:v>
                </c:pt>
                <c:pt idx="1">
                  <c:v>0.5</c:v>
                </c:pt>
                <c:pt idx="2">
                  <c:v>1</c:v>
                </c:pt>
                <c:pt idx="3">
                  <c:v>1.5</c:v>
                </c:pt>
                <c:pt idx="4">
                  <c:v>2</c:v>
                </c:pt>
              </c:numCache>
            </c:numRef>
          </c:xVal>
          <c:yVal>
            <c:numRef>
              <c:f>'08 Chapter model'!$K$327:$K$331</c:f>
              <c:numCache>
                <c:formatCode>0.0%</c:formatCode>
                <c:ptCount val="5"/>
                <c:pt idx="0">
                  <c:v>0.05</c:v>
                </c:pt>
                <c:pt idx="1">
                  <c:v>7.5000000000000011E-2</c:v>
                </c:pt>
                <c:pt idx="2">
                  <c:v>0.1</c:v>
                </c:pt>
                <c:pt idx="3">
                  <c:v>0.125</c:v>
                </c:pt>
                <c:pt idx="4">
                  <c:v>0.15000000000000002</c:v>
                </c:pt>
              </c:numCache>
            </c:numRef>
          </c:yVal>
          <c:smooth val="1"/>
          <c:extLst>
            <c:ext xmlns:c16="http://schemas.microsoft.com/office/drawing/2014/chart" uri="{C3380CC4-5D6E-409C-BE32-E72D297353CC}">
              <c16:uniqueId val="{00000001-4322-48C8-BCDC-B9E82D56E03B}"/>
            </c:ext>
          </c:extLst>
        </c:ser>
        <c:ser>
          <c:idx val="2"/>
          <c:order val="2"/>
          <c:spPr>
            <a:ln w="38100">
              <a:solidFill>
                <a:srgbClr val="008000"/>
              </a:solidFill>
              <a:prstDash val="solid"/>
            </a:ln>
          </c:spPr>
          <c:marker>
            <c:symbol val="none"/>
          </c:marker>
          <c:xVal>
            <c:numRef>
              <c:f>'08 Chapter model'!$I$327:$I$331</c:f>
              <c:numCache>
                <c:formatCode>General</c:formatCode>
                <c:ptCount val="5"/>
                <c:pt idx="0">
                  <c:v>0</c:v>
                </c:pt>
                <c:pt idx="1">
                  <c:v>0.5</c:v>
                </c:pt>
                <c:pt idx="2">
                  <c:v>1</c:v>
                </c:pt>
                <c:pt idx="3">
                  <c:v>1.5</c:v>
                </c:pt>
                <c:pt idx="4">
                  <c:v>2</c:v>
                </c:pt>
              </c:numCache>
            </c:numRef>
          </c:xVal>
          <c:yVal>
            <c:numRef>
              <c:f>'08 Chapter model'!$L$327:$L$331</c:f>
              <c:numCache>
                <c:formatCode>0.0%</c:formatCode>
                <c:ptCount val="5"/>
                <c:pt idx="0">
                  <c:v>0.03</c:v>
                </c:pt>
                <c:pt idx="1">
                  <c:v>6.7500000000000004E-2</c:v>
                </c:pt>
                <c:pt idx="2">
                  <c:v>0.10500000000000001</c:v>
                </c:pt>
                <c:pt idx="3">
                  <c:v>0.14250000000000002</c:v>
                </c:pt>
                <c:pt idx="4">
                  <c:v>0.18000000000000002</c:v>
                </c:pt>
              </c:numCache>
            </c:numRef>
          </c:yVal>
          <c:smooth val="1"/>
          <c:extLst>
            <c:ext xmlns:c16="http://schemas.microsoft.com/office/drawing/2014/chart" uri="{C3380CC4-5D6E-409C-BE32-E72D297353CC}">
              <c16:uniqueId val="{00000002-4322-48C8-BCDC-B9E82D56E03B}"/>
            </c:ext>
          </c:extLst>
        </c:ser>
        <c:dLbls>
          <c:showLegendKey val="0"/>
          <c:showVal val="0"/>
          <c:showCatName val="0"/>
          <c:showSerName val="0"/>
          <c:showPercent val="0"/>
          <c:showBubbleSize val="0"/>
        </c:dLbls>
        <c:axId val="236176256"/>
        <c:axId val="236176648"/>
      </c:scatterChart>
      <c:valAx>
        <c:axId val="236176256"/>
        <c:scaling>
          <c:orientation val="minMax"/>
          <c:max val="2"/>
        </c:scaling>
        <c:delete val="0"/>
        <c:axPos val="b"/>
        <c:title>
          <c:tx>
            <c:rich>
              <a:bodyPr/>
              <a:lstStyle/>
              <a:p>
                <a:pPr>
                  <a:defRPr sz="900" b="1" i="0" u="none" strike="noStrike" baseline="0">
                    <a:solidFill>
                      <a:srgbClr val="000000"/>
                    </a:solidFill>
                    <a:latin typeface="Arial"/>
                    <a:ea typeface="Arial"/>
                    <a:cs typeface="Arial"/>
                  </a:defRPr>
                </a:pPr>
                <a:r>
                  <a:rPr lang="en-US"/>
                  <a:t>Beta</a:t>
                </a:r>
              </a:p>
            </c:rich>
          </c:tx>
          <c:layout>
            <c:manualLayout>
              <c:xMode val="edge"/>
              <c:yMode val="edge"/>
              <c:x val="0.51612903225806961"/>
              <c:y val="0.8902990271419565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36176648"/>
        <c:crosses val="autoZero"/>
        <c:crossBetween val="midCat"/>
      </c:valAx>
      <c:valAx>
        <c:axId val="236176648"/>
        <c:scaling>
          <c:orientation val="minMax"/>
          <c:max val="0.2"/>
        </c:scaling>
        <c:delete val="0"/>
        <c:axPos val="l"/>
        <c:title>
          <c:tx>
            <c:rich>
              <a:bodyPr rot="0" vert="horz"/>
              <a:lstStyle/>
              <a:p>
                <a:pPr algn="ctr">
                  <a:defRPr sz="800" b="1" i="0" u="none" strike="noStrike" baseline="0">
                    <a:solidFill>
                      <a:srgbClr val="000000"/>
                    </a:solidFill>
                    <a:latin typeface="Arial"/>
                    <a:ea typeface="Arial"/>
                    <a:cs typeface="Arial"/>
                  </a:defRPr>
                </a:pPr>
                <a:r>
                  <a:rPr lang="en-US"/>
                  <a:t>Required Return</a:t>
                </a:r>
              </a:p>
            </c:rich>
          </c:tx>
          <c:layout>
            <c:manualLayout>
              <c:xMode val="edge"/>
              <c:yMode val="edge"/>
              <c:x val="9.1722522288020525E-3"/>
              <c:y val="4.3600562587904255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36176256"/>
        <c:crosses val="autoZero"/>
        <c:crossBetween val="midCat"/>
        <c:majorUnit val="0.05"/>
      </c:valAx>
      <c:spPr>
        <a:blipFill dpi="0" rotWithShape="0">
          <a:blip xmlns:r="http://schemas.openxmlformats.org/officeDocument/2006/relationships" r:embed="rId1"/>
          <a:srcRect/>
          <a:tile tx="0" ty="0" sx="100000" sy="100000" flip="none" algn="tl"/>
        </a:blip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366" r="0.75000000000000366" t="1" header="0.5" footer="0.5"/>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035665186543193"/>
          <c:y val="5.7252015095746532E-2"/>
          <c:w val="0.71844887252501843"/>
          <c:h val="0.80916181335321913"/>
        </c:manualLayout>
      </c:layout>
      <c:scatterChart>
        <c:scatterStyle val="lineMarker"/>
        <c:varyColors val="0"/>
        <c:ser>
          <c:idx val="0"/>
          <c:order val="0"/>
          <c:spPr>
            <a:ln>
              <a:solidFill>
                <a:srgbClr val="FF0000"/>
              </a:solidFill>
              <a:prstDash val="sysDash"/>
            </a:ln>
          </c:spPr>
          <c:marker>
            <c:symbol val="none"/>
          </c:marker>
          <c:xVal>
            <c:numRef>
              <c:f>'08 Chapter model'!$A$132:$A$136</c:f>
              <c:numCache>
                <c:formatCode>General</c:formatCode>
                <c:ptCount val="5"/>
                <c:pt idx="0">
                  <c:v>2014</c:v>
                </c:pt>
                <c:pt idx="1">
                  <c:v>2015</c:v>
                </c:pt>
                <c:pt idx="2">
                  <c:v>2016</c:v>
                </c:pt>
                <c:pt idx="3">
                  <c:v>2017</c:v>
                </c:pt>
                <c:pt idx="4">
                  <c:v>2018</c:v>
                </c:pt>
              </c:numCache>
            </c:numRef>
          </c:xVal>
          <c:yVal>
            <c:numRef>
              <c:f>'08 Chapter model'!$B$132:$B$136</c:f>
              <c:numCache>
                <c:formatCode>0%</c:formatCode>
                <c:ptCount val="5"/>
                <c:pt idx="0">
                  <c:v>0.4</c:v>
                </c:pt>
                <c:pt idx="1">
                  <c:v>-0.1</c:v>
                </c:pt>
                <c:pt idx="2">
                  <c:v>0.4</c:v>
                </c:pt>
                <c:pt idx="3">
                  <c:v>-0.1</c:v>
                </c:pt>
                <c:pt idx="4">
                  <c:v>0.15</c:v>
                </c:pt>
              </c:numCache>
            </c:numRef>
          </c:yVal>
          <c:smooth val="0"/>
          <c:extLst>
            <c:ext xmlns:c16="http://schemas.microsoft.com/office/drawing/2014/chart" uri="{C3380CC4-5D6E-409C-BE32-E72D297353CC}">
              <c16:uniqueId val="{00000000-3954-4C8A-B002-3323D12A41D4}"/>
            </c:ext>
          </c:extLst>
        </c:ser>
        <c:ser>
          <c:idx val="1"/>
          <c:order val="1"/>
          <c:spPr>
            <a:ln>
              <a:solidFill>
                <a:srgbClr val="0000FF"/>
              </a:solidFill>
              <a:prstDash val="dash"/>
            </a:ln>
          </c:spPr>
          <c:marker>
            <c:symbol val="none"/>
          </c:marker>
          <c:xVal>
            <c:numRef>
              <c:f>'08 Chapter model'!$A$132:$A$136</c:f>
              <c:numCache>
                <c:formatCode>General</c:formatCode>
                <c:ptCount val="5"/>
                <c:pt idx="0">
                  <c:v>2014</c:v>
                </c:pt>
                <c:pt idx="1">
                  <c:v>2015</c:v>
                </c:pt>
                <c:pt idx="2">
                  <c:v>2016</c:v>
                </c:pt>
                <c:pt idx="3">
                  <c:v>2017</c:v>
                </c:pt>
                <c:pt idx="4">
                  <c:v>2018</c:v>
                </c:pt>
              </c:numCache>
            </c:numRef>
          </c:xVal>
          <c:yVal>
            <c:numRef>
              <c:f>'08 Chapter model'!$C$132:$C$136</c:f>
              <c:numCache>
                <c:formatCode>0%</c:formatCode>
                <c:ptCount val="5"/>
                <c:pt idx="0">
                  <c:v>-0.1</c:v>
                </c:pt>
                <c:pt idx="1">
                  <c:v>0.4</c:v>
                </c:pt>
                <c:pt idx="2">
                  <c:v>-0.1</c:v>
                </c:pt>
                <c:pt idx="3">
                  <c:v>0.4</c:v>
                </c:pt>
                <c:pt idx="4">
                  <c:v>0.15</c:v>
                </c:pt>
              </c:numCache>
            </c:numRef>
          </c:yVal>
          <c:smooth val="0"/>
          <c:extLst>
            <c:ext xmlns:c16="http://schemas.microsoft.com/office/drawing/2014/chart" uri="{C3380CC4-5D6E-409C-BE32-E72D297353CC}">
              <c16:uniqueId val="{00000001-3954-4C8A-B002-3323D12A41D4}"/>
            </c:ext>
          </c:extLst>
        </c:ser>
        <c:ser>
          <c:idx val="2"/>
          <c:order val="2"/>
          <c:spPr>
            <a:ln>
              <a:solidFill>
                <a:srgbClr val="008000"/>
              </a:solidFill>
            </a:ln>
          </c:spPr>
          <c:marker>
            <c:symbol val="none"/>
          </c:marker>
          <c:xVal>
            <c:numRef>
              <c:f>'08 Chapter model'!$A$132:$A$136</c:f>
              <c:numCache>
                <c:formatCode>General</c:formatCode>
                <c:ptCount val="5"/>
                <c:pt idx="0">
                  <c:v>2014</c:v>
                </c:pt>
                <c:pt idx="1">
                  <c:v>2015</c:v>
                </c:pt>
                <c:pt idx="2">
                  <c:v>2016</c:v>
                </c:pt>
                <c:pt idx="3">
                  <c:v>2017</c:v>
                </c:pt>
                <c:pt idx="4">
                  <c:v>2018</c:v>
                </c:pt>
              </c:numCache>
            </c:numRef>
          </c:xVal>
          <c:yVal>
            <c:numRef>
              <c:f>'08 Chapter model'!$D$132:$D$136</c:f>
              <c:numCache>
                <c:formatCode>0%</c:formatCode>
                <c:ptCount val="5"/>
                <c:pt idx="0">
                  <c:v>0.15000000000000002</c:v>
                </c:pt>
                <c:pt idx="1">
                  <c:v>0.15000000000000002</c:v>
                </c:pt>
                <c:pt idx="2">
                  <c:v>0.15000000000000002</c:v>
                </c:pt>
                <c:pt idx="3">
                  <c:v>0.15000000000000002</c:v>
                </c:pt>
                <c:pt idx="4">
                  <c:v>0.15</c:v>
                </c:pt>
              </c:numCache>
            </c:numRef>
          </c:yVal>
          <c:smooth val="0"/>
          <c:extLst>
            <c:ext xmlns:c16="http://schemas.microsoft.com/office/drawing/2014/chart" uri="{C3380CC4-5D6E-409C-BE32-E72D297353CC}">
              <c16:uniqueId val="{00000002-3954-4C8A-B002-3323D12A41D4}"/>
            </c:ext>
          </c:extLst>
        </c:ser>
        <c:dLbls>
          <c:showLegendKey val="0"/>
          <c:showVal val="0"/>
          <c:showCatName val="0"/>
          <c:showSerName val="0"/>
          <c:showPercent val="0"/>
          <c:showBubbleSize val="0"/>
        </c:dLbls>
        <c:axId val="236177040"/>
        <c:axId val="236177824"/>
      </c:scatterChart>
      <c:valAx>
        <c:axId val="236177040"/>
        <c:scaling>
          <c:orientation val="minMax"/>
          <c:max val="2018"/>
          <c:min val="2014"/>
        </c:scaling>
        <c:delete val="0"/>
        <c:axPos val="b"/>
        <c:numFmt formatCode="General" sourceLinked="1"/>
        <c:majorTickMark val="out"/>
        <c:minorTickMark val="none"/>
        <c:tickLblPos val="low"/>
        <c:spPr>
          <a:ln w="12700">
            <a:solidFill>
              <a:srgbClr val="000000"/>
            </a:solidFill>
            <a:prstDash val="solid"/>
          </a:ln>
        </c:spPr>
        <c:txPr>
          <a:bodyPr rot="0" vert="horz"/>
          <a:lstStyle/>
          <a:p>
            <a:pPr>
              <a:defRPr sz="825" b="1" i="0" u="none" strike="noStrike" baseline="0">
                <a:solidFill>
                  <a:srgbClr val="333333"/>
                </a:solidFill>
                <a:latin typeface="Arial"/>
                <a:ea typeface="Arial"/>
                <a:cs typeface="Arial"/>
              </a:defRPr>
            </a:pPr>
            <a:endParaRPr lang="en-US"/>
          </a:p>
        </c:txPr>
        <c:crossAx val="236177824"/>
        <c:crosses val="autoZero"/>
        <c:crossBetween val="midCat"/>
        <c:majorUnit val="1"/>
      </c:valAx>
      <c:valAx>
        <c:axId val="236177824"/>
        <c:scaling>
          <c:orientation val="minMax"/>
          <c:max val="0.42000000000000032"/>
          <c:min val="-0.15000000000000024"/>
        </c:scaling>
        <c:delete val="0"/>
        <c:axPos val="l"/>
        <c:title>
          <c:tx>
            <c:rich>
              <a:bodyPr rot="0" vert="horz"/>
              <a:lstStyle/>
              <a:p>
                <a:pPr>
                  <a:defRPr sz="800" b="1" i="0" u="none" strike="noStrike" baseline="0">
                    <a:solidFill>
                      <a:srgbClr val="333333"/>
                    </a:solidFill>
                    <a:latin typeface="Arial"/>
                    <a:ea typeface="Arial"/>
                    <a:cs typeface="Arial"/>
                  </a:defRPr>
                </a:pPr>
                <a:r>
                  <a:rPr lang="en-US"/>
                  <a:t>Rate of Return</a:t>
                </a:r>
              </a:p>
            </c:rich>
          </c:tx>
          <c:layout>
            <c:manualLayout>
              <c:xMode val="edge"/>
              <c:yMode val="edge"/>
              <c:x val="4.6288713910761163E-2"/>
              <c:y val="2.5445693334134746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1" i="0" u="none" strike="noStrike" baseline="0">
                <a:solidFill>
                  <a:srgbClr val="333333"/>
                </a:solidFill>
                <a:latin typeface="Arial"/>
                <a:ea typeface="Arial"/>
                <a:cs typeface="Arial"/>
              </a:defRPr>
            </a:pPr>
            <a:endParaRPr lang="en-US"/>
          </a:p>
        </c:txPr>
        <c:crossAx val="236177040"/>
        <c:crosses val="autoZero"/>
        <c:crossBetween val="midCat"/>
        <c:majorUnit val="0.15000000000000024"/>
      </c:valAx>
      <c:spPr>
        <a:gradFill rotWithShape="0">
          <a:gsLst>
            <a:gs pos="0">
              <a:srgbClr val="D6EAEA"/>
            </a:gs>
            <a:gs pos="100000">
              <a:srgbClr val="CCFFCC"/>
            </a:gs>
          </a:gsLst>
          <a:lin ang="5400000" scaled="1"/>
        </a:gradFill>
        <a:ln w="12700">
          <a:solidFill>
            <a:srgbClr val="CCFFFF"/>
          </a:solidFill>
          <a:prstDash val="solid"/>
        </a:ln>
      </c:spPr>
    </c:plotArea>
    <c:plotVisOnly val="1"/>
    <c:dispBlanksAs val="gap"/>
    <c:showDLblsOverMax val="0"/>
  </c:chart>
  <c:spPr>
    <a:solidFill>
      <a:schemeClr val="accent6">
        <a:lumMod val="20000"/>
        <a:lumOff val="80000"/>
      </a:schemeClr>
    </a:solidFill>
    <a:ln w="3175">
      <a:solidFill>
        <a:srgbClr val="333333"/>
      </a:solidFill>
      <a:prstDash val="solid"/>
    </a:ln>
  </c:spPr>
  <c:txPr>
    <a:bodyPr/>
    <a:lstStyle/>
    <a:p>
      <a:pPr>
        <a:defRPr sz="800" b="0" i="0" u="none" strike="noStrike" baseline="0">
          <a:solidFill>
            <a:srgbClr val="333333"/>
          </a:solidFill>
          <a:latin typeface="Arial"/>
          <a:ea typeface="Arial"/>
          <a:cs typeface="Arial"/>
        </a:defRPr>
      </a:pPr>
      <a:endParaRPr lang="en-US"/>
    </a:p>
  </c:txPr>
  <c:printSettings>
    <c:headerFooter alignWithMargins="0"/>
    <c:pageMargins b="1" l="0.750000000000006" r="0.750000000000006" t="1" header="0.5" footer="0.5"/>
    <c:pageSetup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3587153477914"/>
          <c:y val="7.2072389113479712E-2"/>
          <c:w val="0.70764234394846592"/>
          <c:h val="0.78829175592868461"/>
        </c:manualLayout>
      </c:layout>
      <c:scatterChart>
        <c:scatterStyle val="lineMarker"/>
        <c:varyColors val="0"/>
        <c:ser>
          <c:idx val="0"/>
          <c:order val="0"/>
          <c:spPr>
            <a:ln>
              <a:solidFill>
                <a:srgbClr val="FF0000"/>
              </a:solidFill>
              <a:prstDash val="sysDash"/>
            </a:ln>
          </c:spPr>
          <c:marker>
            <c:symbol val="none"/>
          </c:marker>
          <c:xVal>
            <c:numRef>
              <c:f>'08 Chapter model'!$A$161:$A$165</c:f>
              <c:numCache>
                <c:formatCode>General</c:formatCode>
                <c:ptCount val="5"/>
                <c:pt idx="0">
                  <c:v>2014</c:v>
                </c:pt>
                <c:pt idx="1">
                  <c:v>2015</c:v>
                </c:pt>
                <c:pt idx="2">
                  <c:v>2016</c:v>
                </c:pt>
                <c:pt idx="3">
                  <c:v>2017</c:v>
                </c:pt>
                <c:pt idx="4">
                  <c:v>2018</c:v>
                </c:pt>
              </c:numCache>
            </c:numRef>
          </c:xVal>
          <c:yVal>
            <c:numRef>
              <c:f>'08 Chapter model'!$B$161:$B$165</c:f>
              <c:numCache>
                <c:formatCode>0%</c:formatCode>
                <c:ptCount val="5"/>
                <c:pt idx="0">
                  <c:v>0.4</c:v>
                </c:pt>
                <c:pt idx="1">
                  <c:v>-0.1</c:v>
                </c:pt>
                <c:pt idx="2">
                  <c:v>0.35</c:v>
                </c:pt>
                <c:pt idx="3">
                  <c:v>-0.05</c:v>
                </c:pt>
                <c:pt idx="4">
                  <c:v>0.15</c:v>
                </c:pt>
              </c:numCache>
            </c:numRef>
          </c:yVal>
          <c:smooth val="0"/>
          <c:extLst>
            <c:ext xmlns:c16="http://schemas.microsoft.com/office/drawing/2014/chart" uri="{C3380CC4-5D6E-409C-BE32-E72D297353CC}">
              <c16:uniqueId val="{00000000-899F-483F-94D1-4E801FDDCBD0}"/>
            </c:ext>
          </c:extLst>
        </c:ser>
        <c:ser>
          <c:idx val="1"/>
          <c:order val="1"/>
          <c:spPr>
            <a:ln>
              <a:solidFill>
                <a:srgbClr val="0000FF"/>
              </a:solidFill>
              <a:prstDash val="dash"/>
            </a:ln>
          </c:spPr>
          <c:marker>
            <c:symbol val="none"/>
          </c:marker>
          <c:xVal>
            <c:numRef>
              <c:f>'08 Chapter model'!$A$161:$A$165</c:f>
              <c:numCache>
                <c:formatCode>General</c:formatCode>
                <c:ptCount val="5"/>
                <c:pt idx="0">
                  <c:v>2014</c:v>
                </c:pt>
                <c:pt idx="1">
                  <c:v>2015</c:v>
                </c:pt>
                <c:pt idx="2">
                  <c:v>2016</c:v>
                </c:pt>
                <c:pt idx="3">
                  <c:v>2017</c:v>
                </c:pt>
                <c:pt idx="4">
                  <c:v>2018</c:v>
                </c:pt>
              </c:numCache>
            </c:numRef>
          </c:xVal>
          <c:yVal>
            <c:numRef>
              <c:f>'08 Chapter model'!$C$161:$C$165</c:f>
              <c:numCache>
                <c:formatCode>0%</c:formatCode>
                <c:ptCount val="5"/>
                <c:pt idx="0">
                  <c:v>0.4</c:v>
                </c:pt>
                <c:pt idx="1">
                  <c:v>0.15</c:v>
                </c:pt>
                <c:pt idx="2">
                  <c:v>-0.05</c:v>
                </c:pt>
                <c:pt idx="3">
                  <c:v>-0.1</c:v>
                </c:pt>
                <c:pt idx="4">
                  <c:v>0.35</c:v>
                </c:pt>
              </c:numCache>
            </c:numRef>
          </c:yVal>
          <c:smooth val="0"/>
          <c:extLst>
            <c:ext xmlns:c16="http://schemas.microsoft.com/office/drawing/2014/chart" uri="{C3380CC4-5D6E-409C-BE32-E72D297353CC}">
              <c16:uniqueId val="{00000001-899F-483F-94D1-4E801FDDCBD0}"/>
            </c:ext>
          </c:extLst>
        </c:ser>
        <c:ser>
          <c:idx val="2"/>
          <c:order val="2"/>
          <c:spPr>
            <a:ln>
              <a:solidFill>
                <a:srgbClr val="008000"/>
              </a:solidFill>
            </a:ln>
          </c:spPr>
          <c:marker>
            <c:symbol val="none"/>
          </c:marker>
          <c:xVal>
            <c:numRef>
              <c:f>'08 Chapter model'!$A$161:$A$165</c:f>
              <c:numCache>
                <c:formatCode>General</c:formatCode>
                <c:ptCount val="5"/>
                <c:pt idx="0">
                  <c:v>2014</c:v>
                </c:pt>
                <c:pt idx="1">
                  <c:v>2015</c:v>
                </c:pt>
                <c:pt idx="2">
                  <c:v>2016</c:v>
                </c:pt>
                <c:pt idx="3">
                  <c:v>2017</c:v>
                </c:pt>
                <c:pt idx="4">
                  <c:v>2018</c:v>
                </c:pt>
              </c:numCache>
            </c:numRef>
          </c:xVal>
          <c:yVal>
            <c:numRef>
              <c:f>'08 Chapter model'!$D$161:$D$165</c:f>
              <c:numCache>
                <c:formatCode>0.0%</c:formatCode>
                <c:ptCount val="5"/>
                <c:pt idx="0">
                  <c:v>0.4</c:v>
                </c:pt>
                <c:pt idx="1">
                  <c:v>2.4999999999999994E-2</c:v>
                </c:pt>
                <c:pt idx="2">
                  <c:v>0.15</c:v>
                </c:pt>
                <c:pt idx="3">
                  <c:v>-7.5000000000000011E-2</c:v>
                </c:pt>
                <c:pt idx="4">
                  <c:v>0.25</c:v>
                </c:pt>
              </c:numCache>
            </c:numRef>
          </c:yVal>
          <c:smooth val="0"/>
          <c:extLst>
            <c:ext xmlns:c16="http://schemas.microsoft.com/office/drawing/2014/chart" uri="{C3380CC4-5D6E-409C-BE32-E72D297353CC}">
              <c16:uniqueId val="{00000002-899F-483F-94D1-4E801FDDCBD0}"/>
            </c:ext>
          </c:extLst>
        </c:ser>
        <c:dLbls>
          <c:showLegendKey val="0"/>
          <c:showVal val="0"/>
          <c:showCatName val="0"/>
          <c:showSerName val="0"/>
          <c:showPercent val="0"/>
          <c:showBubbleSize val="0"/>
        </c:dLbls>
        <c:axId val="233775200"/>
        <c:axId val="233774024"/>
      </c:scatterChart>
      <c:valAx>
        <c:axId val="233775200"/>
        <c:scaling>
          <c:orientation val="minMax"/>
          <c:max val="2018"/>
          <c:min val="2014"/>
        </c:scaling>
        <c:delete val="0"/>
        <c:axPos val="b"/>
        <c:numFmt formatCode="General" sourceLinked="1"/>
        <c:majorTickMark val="out"/>
        <c:minorTickMark val="none"/>
        <c:tickLblPos val="low"/>
        <c:spPr>
          <a:ln w="12700">
            <a:solidFill>
              <a:srgbClr val="000000"/>
            </a:solidFill>
            <a:prstDash val="solid"/>
          </a:ln>
        </c:spPr>
        <c:txPr>
          <a:bodyPr rot="0" vert="horz"/>
          <a:lstStyle/>
          <a:p>
            <a:pPr>
              <a:defRPr sz="800" b="1" i="0" u="none" strike="noStrike" baseline="0">
                <a:solidFill>
                  <a:srgbClr val="333333"/>
                </a:solidFill>
                <a:latin typeface="Arial"/>
                <a:ea typeface="Arial"/>
                <a:cs typeface="Arial"/>
              </a:defRPr>
            </a:pPr>
            <a:endParaRPr lang="en-US"/>
          </a:p>
        </c:txPr>
        <c:crossAx val="233774024"/>
        <c:crosses val="autoZero"/>
        <c:crossBetween val="midCat"/>
        <c:majorUnit val="1"/>
        <c:minorUnit val="3.0000000000000002E-2"/>
      </c:valAx>
      <c:valAx>
        <c:axId val="233774024"/>
        <c:scaling>
          <c:orientation val="minMax"/>
          <c:max val="0.4"/>
          <c:min val="-0.15000000000000024"/>
        </c:scaling>
        <c:delete val="0"/>
        <c:axPos val="l"/>
        <c:title>
          <c:tx>
            <c:rich>
              <a:bodyPr rot="0" vert="horz"/>
              <a:lstStyle/>
              <a:p>
                <a:pPr>
                  <a:defRPr sz="800" b="1" i="0" u="none" strike="noStrike" baseline="0">
                    <a:solidFill>
                      <a:srgbClr val="333333"/>
                    </a:solidFill>
                    <a:latin typeface="Arial"/>
                    <a:ea typeface="Arial"/>
                    <a:cs typeface="Arial"/>
                  </a:defRPr>
                </a:pPr>
                <a:r>
                  <a:rPr lang="en-US"/>
                  <a:t>Rate of Return</a:t>
                </a:r>
              </a:p>
            </c:rich>
          </c:tx>
          <c:layout>
            <c:manualLayout>
              <c:xMode val="edge"/>
              <c:yMode val="edge"/>
              <c:x val="2.5441240374754964E-2"/>
              <c:y val="2.7028445768603512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1" i="0" u="none" strike="noStrike" baseline="0">
                <a:solidFill>
                  <a:srgbClr val="333333"/>
                </a:solidFill>
                <a:latin typeface="Arial"/>
                <a:ea typeface="Arial"/>
                <a:cs typeface="Arial"/>
              </a:defRPr>
            </a:pPr>
            <a:endParaRPr lang="en-US"/>
          </a:p>
        </c:txPr>
        <c:crossAx val="233775200"/>
        <c:crossesAt val="0"/>
        <c:crossBetween val="midCat"/>
        <c:majorUnit val="0.15000000000000024"/>
        <c:minorUnit val="1.0000000000000005E-2"/>
      </c:valAx>
      <c:spPr>
        <a:gradFill rotWithShape="0">
          <a:gsLst>
            <a:gs pos="0">
              <a:srgbClr val="D6EAEA"/>
            </a:gs>
            <a:gs pos="100000">
              <a:srgbClr val="CCFFCC"/>
            </a:gs>
          </a:gsLst>
          <a:lin ang="5400000" scaled="1"/>
        </a:gradFill>
        <a:ln w="25400">
          <a:noFill/>
        </a:ln>
      </c:spPr>
    </c:plotArea>
    <c:plotVisOnly val="1"/>
    <c:dispBlanksAs val="gap"/>
    <c:showDLblsOverMax val="0"/>
  </c:chart>
  <c:spPr>
    <a:solidFill>
      <a:schemeClr val="accent6">
        <a:lumMod val="20000"/>
        <a:lumOff val="80000"/>
      </a:schemeClr>
    </a:solidFill>
    <a:ln w="3175">
      <a:solidFill>
        <a:srgbClr val="333333"/>
      </a:solidFill>
      <a:prstDash val="solid"/>
    </a:ln>
  </c:spPr>
  <c:txPr>
    <a:bodyPr/>
    <a:lstStyle/>
    <a:p>
      <a:pPr>
        <a:defRPr sz="475" b="0" i="0" u="none" strike="noStrike" baseline="0">
          <a:solidFill>
            <a:srgbClr val="333333"/>
          </a:solidFill>
          <a:latin typeface="Arial"/>
          <a:ea typeface="Arial"/>
          <a:cs typeface="Arial"/>
        </a:defRPr>
      </a:pPr>
      <a:endParaRPr lang="en-US"/>
    </a:p>
  </c:txPr>
  <c:printSettings>
    <c:headerFooter alignWithMargins="0"/>
    <c:pageMargins b="1" l="0.75000000000000588" r="0.75000000000000588"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3587153477914"/>
          <c:y val="7.2072389113479712E-2"/>
          <c:w val="0.70764234394846592"/>
          <c:h val="0.78829175592868461"/>
        </c:manualLayout>
      </c:layout>
      <c:scatterChart>
        <c:scatterStyle val="lineMarker"/>
        <c:varyColors val="0"/>
        <c:ser>
          <c:idx val="0"/>
          <c:order val="0"/>
          <c:spPr>
            <a:ln>
              <a:solidFill>
                <a:srgbClr val="FF0000"/>
              </a:solidFill>
              <a:prstDash val="sysDash"/>
            </a:ln>
          </c:spPr>
          <c:marker>
            <c:symbol val="none"/>
          </c:marker>
          <c:xVal>
            <c:numRef>
              <c:f>'08 Chapter model'!$A$189:$A$193</c:f>
              <c:numCache>
                <c:formatCode>General</c:formatCode>
                <c:ptCount val="5"/>
                <c:pt idx="0">
                  <c:v>2014</c:v>
                </c:pt>
                <c:pt idx="1">
                  <c:v>2015</c:v>
                </c:pt>
                <c:pt idx="2">
                  <c:v>2016</c:v>
                </c:pt>
                <c:pt idx="3">
                  <c:v>2017</c:v>
                </c:pt>
                <c:pt idx="4">
                  <c:v>2018</c:v>
                </c:pt>
              </c:numCache>
            </c:numRef>
          </c:xVal>
          <c:yVal>
            <c:numRef>
              <c:f>'08 Chapter model'!$B$189:$B$193</c:f>
              <c:numCache>
                <c:formatCode>0%</c:formatCode>
                <c:ptCount val="5"/>
                <c:pt idx="0">
                  <c:v>0.4</c:v>
                </c:pt>
                <c:pt idx="1">
                  <c:v>-0.1</c:v>
                </c:pt>
                <c:pt idx="2">
                  <c:v>0.35</c:v>
                </c:pt>
                <c:pt idx="3">
                  <c:v>-0.05</c:v>
                </c:pt>
                <c:pt idx="4">
                  <c:v>0.15</c:v>
                </c:pt>
              </c:numCache>
            </c:numRef>
          </c:yVal>
          <c:smooth val="0"/>
          <c:extLst>
            <c:ext xmlns:c16="http://schemas.microsoft.com/office/drawing/2014/chart" uri="{C3380CC4-5D6E-409C-BE32-E72D297353CC}">
              <c16:uniqueId val="{00000000-4888-4772-9F0A-BF43D8899921}"/>
            </c:ext>
          </c:extLst>
        </c:ser>
        <c:ser>
          <c:idx val="1"/>
          <c:order val="1"/>
          <c:spPr>
            <a:ln>
              <a:solidFill>
                <a:srgbClr val="0000FF"/>
              </a:solidFill>
              <a:prstDash val="dash"/>
            </a:ln>
          </c:spPr>
          <c:marker>
            <c:symbol val="none"/>
          </c:marker>
          <c:xVal>
            <c:numRef>
              <c:f>'08 Chapter model'!$A$189:$A$193</c:f>
              <c:numCache>
                <c:formatCode>General</c:formatCode>
                <c:ptCount val="5"/>
                <c:pt idx="0">
                  <c:v>2014</c:v>
                </c:pt>
                <c:pt idx="1">
                  <c:v>2015</c:v>
                </c:pt>
                <c:pt idx="2">
                  <c:v>2016</c:v>
                </c:pt>
                <c:pt idx="3">
                  <c:v>2017</c:v>
                </c:pt>
                <c:pt idx="4">
                  <c:v>2018</c:v>
                </c:pt>
              </c:numCache>
            </c:numRef>
          </c:xVal>
          <c:yVal>
            <c:numRef>
              <c:f>'08 Chapter model'!$C$189:$C$193</c:f>
              <c:numCache>
                <c:formatCode>0%</c:formatCode>
                <c:ptCount val="5"/>
                <c:pt idx="0">
                  <c:v>0.4</c:v>
                </c:pt>
                <c:pt idx="1">
                  <c:v>-0.1</c:v>
                </c:pt>
                <c:pt idx="2">
                  <c:v>0.35</c:v>
                </c:pt>
                <c:pt idx="3">
                  <c:v>-0.05</c:v>
                </c:pt>
                <c:pt idx="4">
                  <c:v>0.15</c:v>
                </c:pt>
              </c:numCache>
            </c:numRef>
          </c:yVal>
          <c:smooth val="0"/>
          <c:extLst>
            <c:ext xmlns:c16="http://schemas.microsoft.com/office/drawing/2014/chart" uri="{C3380CC4-5D6E-409C-BE32-E72D297353CC}">
              <c16:uniqueId val="{00000001-4888-4772-9F0A-BF43D8899921}"/>
            </c:ext>
          </c:extLst>
        </c:ser>
        <c:ser>
          <c:idx val="2"/>
          <c:order val="2"/>
          <c:spPr>
            <a:ln>
              <a:solidFill>
                <a:srgbClr val="008000"/>
              </a:solidFill>
            </a:ln>
          </c:spPr>
          <c:marker>
            <c:symbol val="none"/>
          </c:marker>
          <c:xVal>
            <c:numRef>
              <c:f>'08 Chapter model'!$A$189:$A$193</c:f>
              <c:numCache>
                <c:formatCode>General</c:formatCode>
                <c:ptCount val="5"/>
                <c:pt idx="0">
                  <c:v>2014</c:v>
                </c:pt>
                <c:pt idx="1">
                  <c:v>2015</c:v>
                </c:pt>
                <c:pt idx="2">
                  <c:v>2016</c:v>
                </c:pt>
                <c:pt idx="3">
                  <c:v>2017</c:v>
                </c:pt>
                <c:pt idx="4">
                  <c:v>2018</c:v>
                </c:pt>
              </c:numCache>
            </c:numRef>
          </c:xVal>
          <c:yVal>
            <c:numRef>
              <c:f>'08 Chapter model'!$D$189:$D$193</c:f>
              <c:numCache>
                <c:formatCode>0.0%</c:formatCode>
                <c:ptCount val="5"/>
                <c:pt idx="0">
                  <c:v>0.4</c:v>
                </c:pt>
                <c:pt idx="1">
                  <c:v>-0.1</c:v>
                </c:pt>
                <c:pt idx="2">
                  <c:v>0.35</c:v>
                </c:pt>
                <c:pt idx="3">
                  <c:v>-0.05</c:v>
                </c:pt>
                <c:pt idx="4">
                  <c:v>0.15</c:v>
                </c:pt>
              </c:numCache>
            </c:numRef>
          </c:yVal>
          <c:smooth val="0"/>
          <c:extLst>
            <c:ext xmlns:c16="http://schemas.microsoft.com/office/drawing/2014/chart" uri="{C3380CC4-5D6E-409C-BE32-E72D297353CC}">
              <c16:uniqueId val="{00000002-4888-4772-9F0A-BF43D8899921}"/>
            </c:ext>
          </c:extLst>
        </c:ser>
        <c:dLbls>
          <c:showLegendKey val="0"/>
          <c:showVal val="0"/>
          <c:showCatName val="0"/>
          <c:showSerName val="0"/>
          <c:showPercent val="0"/>
          <c:showBubbleSize val="0"/>
        </c:dLbls>
        <c:axId val="233776376"/>
        <c:axId val="233774416"/>
      </c:scatterChart>
      <c:valAx>
        <c:axId val="233776376"/>
        <c:scaling>
          <c:orientation val="minMax"/>
          <c:max val="2018"/>
          <c:min val="2014"/>
        </c:scaling>
        <c:delete val="0"/>
        <c:axPos val="b"/>
        <c:numFmt formatCode="General" sourceLinked="1"/>
        <c:majorTickMark val="out"/>
        <c:minorTickMark val="none"/>
        <c:tickLblPos val="low"/>
        <c:spPr>
          <a:ln w="12700">
            <a:solidFill>
              <a:srgbClr val="000000"/>
            </a:solidFill>
            <a:prstDash val="solid"/>
          </a:ln>
        </c:spPr>
        <c:txPr>
          <a:bodyPr rot="0" vert="horz"/>
          <a:lstStyle/>
          <a:p>
            <a:pPr>
              <a:defRPr sz="800" b="1" i="0" u="none" strike="noStrike" baseline="0">
                <a:solidFill>
                  <a:srgbClr val="333333"/>
                </a:solidFill>
                <a:latin typeface="Arial"/>
                <a:ea typeface="Arial"/>
                <a:cs typeface="Arial"/>
              </a:defRPr>
            </a:pPr>
            <a:endParaRPr lang="en-US"/>
          </a:p>
        </c:txPr>
        <c:crossAx val="233774416"/>
        <c:crosses val="autoZero"/>
        <c:crossBetween val="midCat"/>
        <c:majorUnit val="1"/>
        <c:minorUnit val="3.0000000000000002E-2"/>
      </c:valAx>
      <c:valAx>
        <c:axId val="233774416"/>
        <c:scaling>
          <c:orientation val="minMax"/>
          <c:max val="0.4"/>
          <c:min val="-0.15000000000000024"/>
        </c:scaling>
        <c:delete val="0"/>
        <c:axPos val="l"/>
        <c:title>
          <c:tx>
            <c:rich>
              <a:bodyPr rot="0" vert="horz"/>
              <a:lstStyle/>
              <a:p>
                <a:pPr>
                  <a:defRPr sz="800" b="1" i="0" u="none" strike="noStrike" baseline="0">
                    <a:solidFill>
                      <a:srgbClr val="333333"/>
                    </a:solidFill>
                    <a:latin typeface="Arial"/>
                    <a:ea typeface="Arial"/>
                    <a:cs typeface="Arial"/>
                  </a:defRPr>
                </a:pPr>
                <a:r>
                  <a:rPr lang="en-US"/>
                  <a:t>Rate of Return</a:t>
                </a:r>
              </a:p>
            </c:rich>
          </c:tx>
          <c:layout>
            <c:manualLayout>
              <c:xMode val="edge"/>
              <c:yMode val="edge"/>
              <c:x val="2.5441240374754991E-2"/>
              <c:y val="2.702844576860351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1" i="0" u="none" strike="noStrike" baseline="0">
                <a:solidFill>
                  <a:srgbClr val="333333"/>
                </a:solidFill>
                <a:latin typeface="Arial"/>
                <a:ea typeface="Arial"/>
                <a:cs typeface="Arial"/>
              </a:defRPr>
            </a:pPr>
            <a:endParaRPr lang="en-US"/>
          </a:p>
        </c:txPr>
        <c:crossAx val="233776376"/>
        <c:crossesAt val="0"/>
        <c:crossBetween val="midCat"/>
        <c:majorUnit val="0.15000000000000024"/>
        <c:minorUnit val="1.0000000000000005E-2"/>
      </c:valAx>
      <c:spPr>
        <a:gradFill rotWithShape="0">
          <a:gsLst>
            <a:gs pos="0">
              <a:srgbClr val="D6EAEA"/>
            </a:gs>
            <a:gs pos="100000">
              <a:srgbClr val="CCFFCC"/>
            </a:gs>
          </a:gsLst>
          <a:lin ang="5400000" scaled="1"/>
        </a:gradFill>
        <a:ln w="25400">
          <a:noFill/>
        </a:ln>
      </c:spPr>
    </c:plotArea>
    <c:plotVisOnly val="1"/>
    <c:dispBlanksAs val="gap"/>
    <c:showDLblsOverMax val="0"/>
  </c:chart>
  <c:spPr>
    <a:solidFill>
      <a:schemeClr val="accent6">
        <a:lumMod val="20000"/>
        <a:lumOff val="80000"/>
      </a:schemeClr>
    </a:solidFill>
    <a:ln w="3175">
      <a:solidFill>
        <a:srgbClr val="333333"/>
      </a:solidFill>
      <a:prstDash val="solid"/>
    </a:ln>
  </c:spPr>
  <c:txPr>
    <a:bodyPr/>
    <a:lstStyle/>
    <a:p>
      <a:pPr>
        <a:defRPr sz="475" b="0" i="0" u="none" strike="noStrike" baseline="0">
          <a:solidFill>
            <a:srgbClr val="333333"/>
          </a:solidFill>
          <a:latin typeface="Arial"/>
          <a:ea typeface="Arial"/>
          <a:cs typeface="Arial"/>
        </a:defRPr>
      </a:pPr>
      <a:endParaRPr lang="en-US"/>
    </a:p>
  </c:txPr>
  <c:printSettings>
    <c:headerFooter alignWithMargins="0"/>
    <c:pageMargins b="1" l="0.75000000000000611" r="0.75000000000000611"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165474939264968"/>
          <c:y val="3.6613272311213231E-2"/>
          <c:w val="0.78774701234594924"/>
          <c:h val="0.9107551487414185"/>
        </c:manualLayout>
      </c:layout>
      <c:scatterChart>
        <c:scatterStyle val="lineMarker"/>
        <c:varyColors val="0"/>
        <c:ser>
          <c:idx val="0"/>
          <c:order val="0"/>
          <c:spPr>
            <a:ln w="38100">
              <a:solidFill>
                <a:srgbClr val="0000FF"/>
              </a:solidFill>
              <a:prstDash val="solid"/>
            </a:ln>
          </c:spPr>
          <c:marker>
            <c:symbol val="diamond"/>
            <c:size val="9"/>
            <c:spPr>
              <a:solidFill>
                <a:srgbClr val="0000FF"/>
              </a:solidFill>
              <a:ln>
                <a:solidFill>
                  <a:srgbClr val="0000FF"/>
                </a:solidFill>
                <a:prstDash val="solid"/>
              </a:ln>
            </c:spPr>
          </c:marker>
          <c:xVal>
            <c:numRef>
              <c:f>'08 Chapter model'!$B$235:$B$239</c:f>
              <c:numCache>
                <c:formatCode>0.0%</c:formatCode>
                <c:ptCount val="5"/>
                <c:pt idx="0">
                  <c:v>0.1</c:v>
                </c:pt>
                <c:pt idx="1">
                  <c:v>0.2</c:v>
                </c:pt>
                <c:pt idx="2">
                  <c:v>-0.1</c:v>
                </c:pt>
                <c:pt idx="3">
                  <c:v>0</c:v>
                </c:pt>
                <c:pt idx="4">
                  <c:v>0.05</c:v>
                </c:pt>
              </c:numCache>
            </c:numRef>
          </c:xVal>
          <c:yVal>
            <c:numRef>
              <c:f>'08 Chapter model'!$C$235:$C$239</c:f>
              <c:numCache>
                <c:formatCode>0.0%</c:formatCode>
                <c:ptCount val="5"/>
                <c:pt idx="0">
                  <c:v>0.1</c:v>
                </c:pt>
                <c:pt idx="1">
                  <c:v>0.3</c:v>
                </c:pt>
                <c:pt idx="2">
                  <c:v>-0.3</c:v>
                </c:pt>
                <c:pt idx="3">
                  <c:v>-0.1</c:v>
                </c:pt>
                <c:pt idx="4">
                  <c:v>0</c:v>
                </c:pt>
              </c:numCache>
            </c:numRef>
          </c:yVal>
          <c:smooth val="0"/>
          <c:extLst>
            <c:ext xmlns:c16="http://schemas.microsoft.com/office/drawing/2014/chart" uri="{C3380CC4-5D6E-409C-BE32-E72D297353CC}">
              <c16:uniqueId val="{00000000-B15B-42FA-ADFB-8AC86A07BA08}"/>
            </c:ext>
          </c:extLst>
        </c:ser>
        <c:ser>
          <c:idx val="1"/>
          <c:order val="1"/>
          <c:spPr>
            <a:ln w="38100">
              <a:solidFill>
                <a:srgbClr val="008000"/>
              </a:solidFill>
              <a:prstDash val="solid"/>
            </a:ln>
          </c:spPr>
          <c:marker>
            <c:symbol val="diamond"/>
            <c:size val="9"/>
            <c:spPr>
              <a:solidFill>
                <a:srgbClr val="008000"/>
              </a:solidFill>
              <a:ln>
                <a:solidFill>
                  <a:srgbClr val="008000"/>
                </a:solidFill>
                <a:prstDash val="solid"/>
              </a:ln>
            </c:spPr>
          </c:marker>
          <c:xVal>
            <c:numRef>
              <c:f>'08 Chapter model'!$B$235:$B$239</c:f>
              <c:numCache>
                <c:formatCode>0.0%</c:formatCode>
                <c:ptCount val="5"/>
                <c:pt idx="0">
                  <c:v>0.1</c:v>
                </c:pt>
                <c:pt idx="1">
                  <c:v>0.2</c:v>
                </c:pt>
                <c:pt idx="2">
                  <c:v>-0.1</c:v>
                </c:pt>
                <c:pt idx="3">
                  <c:v>0</c:v>
                </c:pt>
                <c:pt idx="4">
                  <c:v>0.05</c:v>
                </c:pt>
              </c:numCache>
            </c:numRef>
          </c:xVal>
          <c:yVal>
            <c:numRef>
              <c:f>'08 Chapter model'!$D$235:$D$239</c:f>
              <c:numCache>
                <c:formatCode>0.0%</c:formatCode>
                <c:ptCount val="5"/>
                <c:pt idx="0">
                  <c:v>0.1</c:v>
                </c:pt>
                <c:pt idx="1">
                  <c:v>0.2</c:v>
                </c:pt>
                <c:pt idx="2">
                  <c:v>-0.1</c:v>
                </c:pt>
                <c:pt idx="3">
                  <c:v>0</c:v>
                </c:pt>
                <c:pt idx="4">
                  <c:v>0.05</c:v>
                </c:pt>
              </c:numCache>
            </c:numRef>
          </c:yVal>
          <c:smooth val="0"/>
          <c:extLst>
            <c:ext xmlns:c16="http://schemas.microsoft.com/office/drawing/2014/chart" uri="{C3380CC4-5D6E-409C-BE32-E72D297353CC}">
              <c16:uniqueId val="{00000001-B15B-42FA-ADFB-8AC86A07BA08}"/>
            </c:ext>
          </c:extLst>
        </c:ser>
        <c:ser>
          <c:idx val="2"/>
          <c:order val="2"/>
          <c:spPr>
            <a:ln w="38100" cmpd="sng">
              <a:solidFill>
                <a:srgbClr val="800000"/>
              </a:solidFill>
              <a:prstDash val="lgDash"/>
            </a:ln>
          </c:spPr>
          <c:marker>
            <c:symbol val="diamond"/>
            <c:size val="9"/>
            <c:spPr>
              <a:solidFill>
                <a:srgbClr val="800000"/>
              </a:solidFill>
              <a:ln>
                <a:solidFill>
                  <a:srgbClr val="800000"/>
                </a:solidFill>
                <a:prstDash val="solid"/>
              </a:ln>
            </c:spPr>
          </c:marker>
          <c:xVal>
            <c:numRef>
              <c:f>'08 Chapter model'!$B$235:$B$239</c:f>
              <c:numCache>
                <c:formatCode>0.0%</c:formatCode>
                <c:ptCount val="5"/>
                <c:pt idx="0">
                  <c:v>0.1</c:v>
                </c:pt>
                <c:pt idx="1">
                  <c:v>0.2</c:v>
                </c:pt>
                <c:pt idx="2">
                  <c:v>-0.1</c:v>
                </c:pt>
                <c:pt idx="3">
                  <c:v>0</c:v>
                </c:pt>
                <c:pt idx="4">
                  <c:v>0.05</c:v>
                </c:pt>
              </c:numCache>
            </c:numRef>
          </c:xVal>
          <c:yVal>
            <c:numRef>
              <c:f>'08 Chapter model'!$E$235:$E$239</c:f>
              <c:numCache>
                <c:formatCode>General</c:formatCode>
                <c:ptCount val="5"/>
              </c:numCache>
            </c:numRef>
          </c:yVal>
          <c:smooth val="0"/>
          <c:extLst>
            <c:ext xmlns:c16="http://schemas.microsoft.com/office/drawing/2014/chart" uri="{C3380CC4-5D6E-409C-BE32-E72D297353CC}">
              <c16:uniqueId val="{00000002-B15B-42FA-ADFB-8AC86A07BA08}"/>
            </c:ext>
          </c:extLst>
        </c:ser>
        <c:ser>
          <c:idx val="3"/>
          <c:order val="3"/>
          <c:spPr>
            <a:ln w="38100">
              <a:solidFill>
                <a:srgbClr val="800000"/>
              </a:solidFill>
              <a:prstDash val="solid"/>
            </a:ln>
          </c:spPr>
          <c:marker>
            <c:symbol val="square"/>
            <c:size val="9"/>
            <c:spPr>
              <a:solidFill>
                <a:srgbClr val="800000"/>
              </a:solidFill>
            </c:spPr>
          </c:marker>
          <c:xVal>
            <c:numRef>
              <c:f>'08 Chapter model'!$B$235:$B$239</c:f>
              <c:numCache>
                <c:formatCode>0.0%</c:formatCode>
                <c:ptCount val="5"/>
                <c:pt idx="0">
                  <c:v>0.1</c:v>
                </c:pt>
                <c:pt idx="1">
                  <c:v>0.2</c:v>
                </c:pt>
                <c:pt idx="2">
                  <c:v>-0.1</c:v>
                </c:pt>
                <c:pt idx="3">
                  <c:v>0</c:v>
                </c:pt>
                <c:pt idx="4">
                  <c:v>0.05</c:v>
                </c:pt>
              </c:numCache>
            </c:numRef>
          </c:xVal>
          <c:yVal>
            <c:numRef>
              <c:f>'08 Chapter model'!$F$235:$F$239</c:f>
              <c:numCache>
                <c:formatCode>0.0%</c:formatCode>
                <c:ptCount val="5"/>
                <c:pt idx="0">
                  <c:v>0.1</c:v>
                </c:pt>
                <c:pt idx="1">
                  <c:v>0.15</c:v>
                </c:pt>
                <c:pt idx="2">
                  <c:v>0</c:v>
                </c:pt>
                <c:pt idx="3">
                  <c:v>0.05</c:v>
                </c:pt>
                <c:pt idx="4">
                  <c:v>7.4999999999999997E-2</c:v>
                </c:pt>
              </c:numCache>
            </c:numRef>
          </c:yVal>
          <c:smooth val="0"/>
          <c:extLst>
            <c:ext xmlns:c16="http://schemas.microsoft.com/office/drawing/2014/chart" uri="{C3380CC4-5D6E-409C-BE32-E72D297353CC}">
              <c16:uniqueId val="{00000003-B15B-42FA-ADFB-8AC86A07BA08}"/>
            </c:ext>
          </c:extLst>
        </c:ser>
        <c:dLbls>
          <c:showLegendKey val="0"/>
          <c:showVal val="0"/>
          <c:showCatName val="0"/>
          <c:showSerName val="0"/>
          <c:showPercent val="0"/>
          <c:showBubbleSize val="0"/>
        </c:dLbls>
        <c:axId val="400810560"/>
        <c:axId val="400808208"/>
      </c:scatterChart>
      <c:valAx>
        <c:axId val="400810560"/>
        <c:scaling>
          <c:orientation val="minMax"/>
          <c:max val="0.30000000000000032"/>
          <c:min val="-0.2"/>
        </c:scaling>
        <c:delete val="0"/>
        <c:axPos val="b"/>
        <c:title>
          <c:tx>
            <c:rich>
              <a:bodyPr/>
              <a:lstStyle/>
              <a:p>
                <a:pPr>
                  <a:defRPr sz="800" b="1" i="0" u="none" strike="noStrike" baseline="0">
                    <a:solidFill>
                      <a:srgbClr val="333333"/>
                    </a:solidFill>
                    <a:latin typeface="Arial"/>
                    <a:ea typeface="Arial"/>
                    <a:cs typeface="Arial"/>
                  </a:defRPr>
                </a:pPr>
                <a:r>
                  <a:rPr lang="en-US"/>
                  <a:t>Return on Market</a:t>
                </a:r>
              </a:p>
            </c:rich>
          </c:tx>
          <c:layout>
            <c:manualLayout>
              <c:xMode val="edge"/>
              <c:yMode val="edge"/>
              <c:x val="0.71400997124163312"/>
              <c:y val="0.55198928509222356"/>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800" b="1" i="0" u="none" strike="noStrike" baseline="0">
                <a:solidFill>
                  <a:srgbClr val="333333"/>
                </a:solidFill>
                <a:latin typeface="Arial"/>
                <a:ea typeface="Arial"/>
                <a:cs typeface="Arial"/>
              </a:defRPr>
            </a:pPr>
            <a:endParaRPr lang="en-US"/>
          </a:p>
        </c:txPr>
        <c:crossAx val="400808208"/>
        <c:crosses val="autoZero"/>
        <c:crossBetween val="midCat"/>
        <c:majorUnit val="0.1"/>
        <c:minorUnit val="0.05"/>
      </c:valAx>
      <c:valAx>
        <c:axId val="400808208"/>
        <c:scaling>
          <c:orientation val="minMax"/>
          <c:max val="0.30000000000000032"/>
          <c:min val="-0.30000000000000032"/>
        </c:scaling>
        <c:delete val="0"/>
        <c:axPos val="l"/>
        <c:title>
          <c:tx>
            <c:rich>
              <a:bodyPr rot="0" vert="horz"/>
              <a:lstStyle/>
              <a:p>
                <a:pPr algn="ctr">
                  <a:defRPr sz="800" b="1" i="0" u="none" strike="noStrike" baseline="0">
                    <a:solidFill>
                      <a:srgbClr val="333333"/>
                    </a:solidFill>
                    <a:latin typeface="Arial"/>
                    <a:ea typeface="Arial"/>
                    <a:cs typeface="Arial"/>
                  </a:defRPr>
                </a:pPr>
                <a:r>
                  <a:rPr lang="en-US"/>
                  <a:t>Return on Stocks</a:t>
                </a:r>
              </a:p>
            </c:rich>
          </c:tx>
          <c:layout>
            <c:manualLayout>
              <c:xMode val="edge"/>
              <c:yMode val="edge"/>
              <c:x val="0.22754725037360771"/>
              <c:y val="4.0638570064325481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333333"/>
                </a:solidFill>
                <a:latin typeface="Arial"/>
                <a:ea typeface="Arial"/>
                <a:cs typeface="Arial"/>
              </a:defRPr>
            </a:pPr>
            <a:endParaRPr lang="en-US"/>
          </a:p>
        </c:txPr>
        <c:crossAx val="400810560"/>
        <c:crosses val="autoZero"/>
        <c:crossBetween val="midCat"/>
        <c:majorUnit val="0.1"/>
        <c:minorUnit val="0.05"/>
      </c:valAx>
      <c:spPr>
        <a:gradFill>
          <a:gsLst>
            <a:gs pos="0">
              <a:srgbClr val="D6EAEA"/>
            </a:gs>
            <a:gs pos="100000">
              <a:srgbClr val="CCFFCC"/>
            </a:gs>
          </a:gsLst>
          <a:lin ang="5400000" scaled="1"/>
        </a:gradFill>
      </c:spPr>
    </c:plotArea>
    <c:plotVisOnly val="1"/>
    <c:dispBlanksAs val="gap"/>
    <c:showDLblsOverMax val="0"/>
  </c:chart>
  <c:spPr>
    <a:solidFill>
      <a:schemeClr val="accent6">
        <a:lumMod val="20000"/>
        <a:lumOff val="80000"/>
      </a:schemeClr>
    </a:solidFill>
    <a:ln w="3175">
      <a:solidFill>
        <a:schemeClr val="accent6">
          <a:lumMod val="20000"/>
          <a:lumOff val="80000"/>
        </a:schemeClr>
      </a:solidFill>
      <a:prstDash val="solid"/>
    </a:ln>
  </c:spPr>
  <c:txPr>
    <a:bodyPr/>
    <a:lstStyle/>
    <a:p>
      <a:pPr>
        <a:defRPr sz="800" b="0" i="0" u="none" strike="noStrike" baseline="0">
          <a:solidFill>
            <a:srgbClr val="333333"/>
          </a:solidFill>
          <a:latin typeface="Arial"/>
          <a:ea typeface="Arial"/>
          <a:cs typeface="Arial"/>
        </a:defRPr>
      </a:pPr>
      <a:endParaRPr lang="en-US"/>
    </a:p>
  </c:txPr>
  <c:printSettings>
    <c:headerFooter alignWithMargins="0"/>
    <c:pageMargins b="1" l="0.75000000000000588" r="0.75000000000000588"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031549265801234"/>
          <c:y val="2.3901808785530016E-2"/>
          <c:w val="0.73479790335818806"/>
          <c:h val="0.84496283945547712"/>
        </c:manualLayout>
      </c:layout>
      <c:scatterChart>
        <c:scatterStyle val="lineMarker"/>
        <c:varyColors val="0"/>
        <c:ser>
          <c:idx val="0"/>
          <c:order val="0"/>
          <c:tx>
            <c:v>SML: rRF + RPM*bi</c:v>
          </c:tx>
          <c:spPr>
            <a:ln w="38100">
              <a:solidFill>
                <a:srgbClr val="0000FF"/>
              </a:solidFill>
              <a:prstDash val="solid"/>
            </a:ln>
          </c:spPr>
          <c:marker>
            <c:symbol val="square"/>
            <c:size val="7"/>
            <c:spPr>
              <a:solidFill>
                <a:srgbClr val="0000FF"/>
              </a:solidFill>
              <a:ln>
                <a:solidFill>
                  <a:srgbClr val="0000FF"/>
                </a:solidFill>
                <a:prstDash val="solid"/>
              </a:ln>
            </c:spPr>
          </c:marker>
          <c:xVal>
            <c:numLit>
              <c:formatCode>General</c:formatCode>
              <c:ptCount val="4"/>
              <c:pt idx="0">
                <c:v>0</c:v>
              </c:pt>
              <c:pt idx="1">
                <c:v>0.5</c:v>
              </c:pt>
              <c:pt idx="2">
                <c:v>1</c:v>
              </c:pt>
              <c:pt idx="3">
                <c:v>2</c:v>
              </c:pt>
            </c:numLit>
          </c:xVal>
          <c:yVal>
            <c:numLit>
              <c:formatCode>General</c:formatCode>
              <c:ptCount val="4"/>
              <c:pt idx="0">
                <c:v>6.0000000000000032E-2</c:v>
              </c:pt>
              <c:pt idx="1">
                <c:v>8.5000000000000048E-2</c:v>
              </c:pt>
              <c:pt idx="2">
                <c:v>0.11</c:v>
              </c:pt>
              <c:pt idx="3">
                <c:v>0.16</c:v>
              </c:pt>
            </c:numLit>
          </c:yVal>
          <c:smooth val="0"/>
          <c:extLst>
            <c:ext xmlns:c16="http://schemas.microsoft.com/office/drawing/2014/chart" uri="{C3380CC4-5D6E-409C-BE32-E72D297353CC}">
              <c16:uniqueId val="{00000000-6F3F-463C-AEC1-F5DEB84DB0CE}"/>
            </c:ext>
          </c:extLst>
        </c:ser>
        <c:dLbls>
          <c:showLegendKey val="0"/>
          <c:showVal val="0"/>
          <c:showCatName val="0"/>
          <c:showSerName val="0"/>
          <c:showPercent val="0"/>
          <c:showBubbleSize val="0"/>
        </c:dLbls>
        <c:axId val="400810952"/>
        <c:axId val="400810168"/>
      </c:scatterChart>
      <c:valAx>
        <c:axId val="400810952"/>
        <c:scaling>
          <c:orientation val="minMax"/>
        </c:scaling>
        <c:delete val="0"/>
        <c:axPos val="b"/>
        <c:title>
          <c:tx>
            <c:rich>
              <a:bodyPr/>
              <a:lstStyle/>
              <a:p>
                <a:pPr>
                  <a:defRPr sz="875" b="1" i="0" u="none" strike="noStrike" baseline="0">
                    <a:solidFill>
                      <a:srgbClr val="333333"/>
                    </a:solidFill>
                    <a:latin typeface="Arial"/>
                    <a:ea typeface="Arial"/>
                    <a:cs typeface="Arial"/>
                  </a:defRPr>
                </a:pPr>
                <a:r>
                  <a:rPr lang="en-US"/>
                  <a:t>Beta Coefficient</a:t>
                </a:r>
              </a:p>
            </c:rich>
          </c:tx>
          <c:layout>
            <c:manualLayout>
              <c:xMode val="edge"/>
              <c:yMode val="edge"/>
              <c:x val="0.75612346598567071"/>
              <c:y val="0.9322712567905857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1" i="0" u="none" strike="noStrike" baseline="0">
                <a:solidFill>
                  <a:srgbClr val="333333"/>
                </a:solidFill>
                <a:latin typeface="Arial"/>
                <a:ea typeface="Arial"/>
                <a:cs typeface="Arial"/>
              </a:defRPr>
            </a:pPr>
            <a:endParaRPr lang="en-US"/>
          </a:p>
        </c:txPr>
        <c:crossAx val="400810168"/>
        <c:crosses val="autoZero"/>
        <c:crossBetween val="midCat"/>
      </c:valAx>
      <c:valAx>
        <c:axId val="400810168"/>
        <c:scaling>
          <c:orientation val="minMax"/>
        </c:scaling>
        <c:delete val="1"/>
        <c:axPos val="l"/>
        <c:numFmt formatCode="General" sourceLinked="1"/>
        <c:majorTickMark val="out"/>
        <c:minorTickMark val="none"/>
        <c:tickLblPos val="none"/>
        <c:crossAx val="400810952"/>
        <c:crosses val="autoZero"/>
        <c:crossBetween val="midCat"/>
        <c:majorUnit val="2.0000000000000011E-2"/>
        <c:minorUnit val="1.0000000000000005E-2"/>
      </c:valAx>
      <c:spPr>
        <a:gradFill rotWithShape="0">
          <a:gsLst>
            <a:gs pos="0">
              <a:srgbClr val="D6EAEA"/>
            </a:gs>
            <a:gs pos="100000">
              <a:srgbClr val="CCFFFF"/>
            </a:gs>
          </a:gsLst>
          <a:lin ang="5400000" scaled="1"/>
        </a:gradFill>
        <a:ln w="25400">
          <a:noFill/>
        </a:ln>
      </c:spPr>
    </c:plotArea>
    <c:plotVisOnly val="1"/>
    <c:dispBlanksAs val="gap"/>
    <c:showDLblsOverMax val="0"/>
  </c:chart>
  <c:spPr>
    <a:solidFill>
      <a:schemeClr val="accent6">
        <a:lumMod val="20000"/>
        <a:lumOff val="80000"/>
      </a:schemeClr>
    </a:solidFill>
    <a:ln w="3175">
      <a:noFill/>
      <a:prstDash val="solid"/>
    </a:ln>
  </c:spPr>
  <c:txPr>
    <a:bodyPr/>
    <a:lstStyle/>
    <a:p>
      <a:pPr>
        <a:defRPr sz="1000" b="0" i="0" u="none" strike="noStrike" baseline="0">
          <a:solidFill>
            <a:srgbClr val="333333"/>
          </a:solidFill>
          <a:latin typeface="Arial"/>
          <a:ea typeface="Arial"/>
          <a:cs typeface="Arial"/>
        </a:defRPr>
      </a:pPr>
      <a:endParaRPr lang="en-US"/>
    </a:p>
  </c:txPr>
  <c:printSettings>
    <c:headerFooter alignWithMargins="0"/>
    <c:pageMargins b="1" l="0.75000000000000577" r="0.75000000000000577" t="1" header="0.5" footer="0.5"/>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xdr:from>
      <xdr:col>0</xdr:col>
      <xdr:colOff>0</xdr:colOff>
      <xdr:row>323</xdr:row>
      <xdr:rowOff>0</xdr:rowOff>
    </xdr:from>
    <xdr:to>
      <xdr:col>6</xdr:col>
      <xdr:colOff>561975</xdr:colOff>
      <xdr:row>336</xdr:row>
      <xdr:rowOff>152400</xdr:rowOff>
    </xdr:to>
    <xdr:graphicFrame macro="">
      <xdr:nvGraphicFramePr>
        <xdr:cNvPr id="1034" name="Chart 10">
          <a:extLst>
            <a:ext uri="{FF2B5EF4-FFF2-40B4-BE49-F238E27FC236}">
              <a16:creationId xmlns:a16="http://schemas.microsoft.com/office/drawing/2014/main" id="{00000000-0008-0000-0000-00000A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113</xdr:row>
      <xdr:rowOff>76200</xdr:rowOff>
    </xdr:from>
    <xdr:to>
      <xdr:col>3</xdr:col>
      <xdr:colOff>590550</xdr:colOff>
      <xdr:row>128</xdr:row>
      <xdr:rowOff>142875</xdr:rowOff>
    </xdr:to>
    <xdr:graphicFrame macro="">
      <xdr:nvGraphicFramePr>
        <xdr:cNvPr id="8" name="Chart 1">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2</xdr:col>
      <xdr:colOff>523875</xdr:colOff>
      <xdr:row>114</xdr:row>
      <xdr:rowOff>38100</xdr:rowOff>
    </xdr:from>
    <xdr:ext cx="123825" cy="180975"/>
    <xdr:sp macro="" textlink="">
      <xdr:nvSpPr>
        <xdr:cNvPr id="9" name="Text Box 5">
          <a:extLst>
            <a:ext uri="{FF2B5EF4-FFF2-40B4-BE49-F238E27FC236}">
              <a16:creationId xmlns:a16="http://schemas.microsoft.com/office/drawing/2014/main" id="{00000000-0008-0000-0000-000009000000}"/>
            </a:ext>
          </a:extLst>
        </xdr:cNvPr>
        <xdr:cNvSpPr txBox="1">
          <a:spLocks noChangeArrowheads="1"/>
        </xdr:cNvSpPr>
      </xdr:nvSpPr>
      <xdr:spPr bwMode="auto">
        <a:xfrm>
          <a:off x="2057400" y="24441150"/>
          <a:ext cx="12382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FF"/>
              </a:solidFill>
              <a:latin typeface="Arial"/>
              <a:cs typeface="Arial"/>
            </a:rPr>
            <a:t>M</a:t>
          </a:r>
        </a:p>
      </xdr:txBody>
    </xdr:sp>
    <xdr:clientData/>
  </xdr:oneCellAnchor>
  <xdr:oneCellAnchor>
    <xdr:from>
      <xdr:col>2</xdr:col>
      <xdr:colOff>752475</xdr:colOff>
      <xdr:row>117</xdr:row>
      <xdr:rowOff>123825</xdr:rowOff>
    </xdr:from>
    <xdr:ext cx="209224" cy="159801"/>
    <xdr:sp macro="" textlink="">
      <xdr:nvSpPr>
        <xdr:cNvPr id="10" name="Text Box 6">
          <a:extLst>
            <a:ext uri="{FF2B5EF4-FFF2-40B4-BE49-F238E27FC236}">
              <a16:creationId xmlns:a16="http://schemas.microsoft.com/office/drawing/2014/main" id="{00000000-0008-0000-0000-00000A000000}"/>
            </a:ext>
          </a:extLst>
        </xdr:cNvPr>
        <xdr:cNvSpPr txBox="1">
          <a:spLocks noChangeArrowheads="1"/>
        </xdr:cNvSpPr>
      </xdr:nvSpPr>
      <xdr:spPr bwMode="auto">
        <a:xfrm>
          <a:off x="2286000" y="25012650"/>
          <a:ext cx="209224" cy="159801"/>
        </a:xfrm>
        <a:prstGeom prst="rect">
          <a:avLst/>
        </a:prstGeom>
        <a:noFill/>
        <a:ln w="9525">
          <a:noFill/>
          <a:miter lim="800000"/>
          <a:headEnd/>
          <a:tailEnd/>
        </a:ln>
      </xdr:spPr>
      <xdr:txBody>
        <a:bodyPr wrap="none" lIns="18288" tIns="22860" rIns="0" bIns="0" anchor="t" upright="1">
          <a:spAutoFit/>
        </a:bodyPr>
        <a:lstStyle/>
        <a:p>
          <a:pPr algn="l" rtl="0">
            <a:defRPr sz="1000"/>
          </a:pPr>
          <a:r>
            <a:rPr lang="en-US" sz="800" b="1" i="0" strike="noStrike">
              <a:solidFill>
                <a:srgbClr val="008000"/>
              </a:solidFill>
              <a:latin typeface="Arial"/>
              <a:cs typeface="Arial"/>
            </a:rPr>
            <a:t>WM</a:t>
          </a:r>
        </a:p>
      </xdr:txBody>
    </xdr:sp>
    <xdr:clientData/>
  </xdr:oneCellAnchor>
  <xdr:twoCellAnchor>
    <xdr:from>
      <xdr:col>4</xdr:col>
      <xdr:colOff>204788</xdr:colOff>
      <xdr:row>118</xdr:row>
      <xdr:rowOff>152400</xdr:rowOff>
    </xdr:from>
    <xdr:to>
      <xdr:col>7</xdr:col>
      <xdr:colOff>320993</xdr:colOff>
      <xdr:row>118</xdr:row>
      <xdr:rowOff>152400</xdr:rowOff>
    </xdr:to>
    <xdr:sp macro="" textlink="">
      <xdr:nvSpPr>
        <xdr:cNvPr id="11" name="Line 7">
          <a:extLst>
            <a:ext uri="{FF2B5EF4-FFF2-40B4-BE49-F238E27FC236}">
              <a16:creationId xmlns:a16="http://schemas.microsoft.com/office/drawing/2014/main" id="{00000000-0008-0000-0000-00000B000000}"/>
            </a:ext>
          </a:extLst>
        </xdr:cNvPr>
        <xdr:cNvSpPr>
          <a:spLocks noChangeShapeType="1"/>
        </xdr:cNvSpPr>
      </xdr:nvSpPr>
      <xdr:spPr bwMode="auto">
        <a:xfrm>
          <a:off x="3424238" y="25184100"/>
          <a:ext cx="2011680" cy="0"/>
        </a:xfrm>
        <a:prstGeom prst="line">
          <a:avLst/>
        </a:prstGeom>
        <a:noFill/>
        <a:ln w="9525">
          <a:solidFill>
            <a:srgbClr val="000000"/>
          </a:solidFill>
          <a:round/>
          <a:headEnd/>
          <a:tailEnd/>
        </a:ln>
      </xdr:spPr>
    </xdr:sp>
    <xdr:clientData/>
  </xdr:twoCellAnchor>
  <xdr:twoCellAnchor>
    <xdr:from>
      <xdr:col>4</xdr:col>
      <xdr:colOff>200025</xdr:colOff>
      <xdr:row>127</xdr:row>
      <xdr:rowOff>152400</xdr:rowOff>
    </xdr:from>
    <xdr:to>
      <xdr:col>7</xdr:col>
      <xdr:colOff>316230</xdr:colOff>
      <xdr:row>127</xdr:row>
      <xdr:rowOff>152400</xdr:rowOff>
    </xdr:to>
    <xdr:sp macro="" textlink="">
      <xdr:nvSpPr>
        <xdr:cNvPr id="12" name="Line 10">
          <a:extLst>
            <a:ext uri="{FF2B5EF4-FFF2-40B4-BE49-F238E27FC236}">
              <a16:creationId xmlns:a16="http://schemas.microsoft.com/office/drawing/2014/main" id="{00000000-0008-0000-0000-00000C000000}"/>
            </a:ext>
          </a:extLst>
        </xdr:cNvPr>
        <xdr:cNvSpPr>
          <a:spLocks noChangeShapeType="1"/>
        </xdr:cNvSpPr>
      </xdr:nvSpPr>
      <xdr:spPr bwMode="auto">
        <a:xfrm>
          <a:off x="3419475" y="26641425"/>
          <a:ext cx="2011680" cy="0"/>
        </a:xfrm>
        <a:prstGeom prst="line">
          <a:avLst/>
        </a:prstGeom>
        <a:noFill/>
        <a:ln w="9525">
          <a:solidFill>
            <a:srgbClr val="000000"/>
          </a:solidFill>
          <a:round/>
          <a:headEnd/>
          <a:tailEnd/>
        </a:ln>
      </xdr:spPr>
    </xdr:sp>
    <xdr:clientData/>
  </xdr:twoCellAnchor>
  <xdr:twoCellAnchor>
    <xdr:from>
      <xdr:col>6</xdr:col>
      <xdr:colOff>523875</xdr:colOff>
      <xdr:row>123</xdr:row>
      <xdr:rowOff>0</xdr:rowOff>
    </xdr:from>
    <xdr:to>
      <xdr:col>6</xdr:col>
      <xdr:colOff>523875</xdr:colOff>
      <xdr:row>128</xdr:row>
      <xdr:rowOff>0</xdr:rowOff>
    </xdr:to>
    <xdr:sp macro="" textlink="">
      <xdr:nvSpPr>
        <xdr:cNvPr id="13" name="Line 13">
          <a:extLst>
            <a:ext uri="{FF2B5EF4-FFF2-40B4-BE49-F238E27FC236}">
              <a16:creationId xmlns:a16="http://schemas.microsoft.com/office/drawing/2014/main" id="{00000000-0008-0000-0000-00000D000000}"/>
            </a:ext>
          </a:extLst>
        </xdr:cNvPr>
        <xdr:cNvSpPr>
          <a:spLocks noChangeShapeType="1"/>
        </xdr:cNvSpPr>
      </xdr:nvSpPr>
      <xdr:spPr bwMode="auto">
        <a:xfrm flipV="1">
          <a:off x="4572000" y="25841325"/>
          <a:ext cx="0" cy="809625"/>
        </a:xfrm>
        <a:prstGeom prst="line">
          <a:avLst/>
        </a:prstGeom>
        <a:noFill/>
        <a:ln w="38100">
          <a:solidFill>
            <a:srgbClr val="008000"/>
          </a:solidFill>
          <a:round/>
          <a:headEnd/>
          <a:tailEnd type="triangle" w="med" len="med"/>
        </a:ln>
      </xdr:spPr>
    </xdr:sp>
    <xdr:clientData/>
  </xdr:twoCellAnchor>
  <xdr:twoCellAnchor>
    <xdr:from>
      <xdr:col>2</xdr:col>
      <xdr:colOff>590550</xdr:colOff>
      <xdr:row>115</xdr:row>
      <xdr:rowOff>38100</xdr:rowOff>
    </xdr:from>
    <xdr:to>
      <xdr:col>2</xdr:col>
      <xdr:colOff>695325</xdr:colOff>
      <xdr:row>116</xdr:row>
      <xdr:rowOff>57150</xdr:rowOff>
    </xdr:to>
    <xdr:sp macro="" textlink="">
      <xdr:nvSpPr>
        <xdr:cNvPr id="15" name="Line 23">
          <a:extLst>
            <a:ext uri="{FF2B5EF4-FFF2-40B4-BE49-F238E27FC236}">
              <a16:creationId xmlns:a16="http://schemas.microsoft.com/office/drawing/2014/main" id="{00000000-0008-0000-0000-00000F000000}"/>
            </a:ext>
          </a:extLst>
        </xdr:cNvPr>
        <xdr:cNvSpPr>
          <a:spLocks noChangeShapeType="1"/>
        </xdr:cNvSpPr>
      </xdr:nvSpPr>
      <xdr:spPr bwMode="auto">
        <a:xfrm>
          <a:off x="2124075" y="24603075"/>
          <a:ext cx="104775" cy="180975"/>
        </a:xfrm>
        <a:prstGeom prst="line">
          <a:avLst/>
        </a:prstGeom>
        <a:noFill/>
        <a:ln w="9525">
          <a:solidFill>
            <a:srgbClr val="0000FF"/>
          </a:solidFill>
          <a:round/>
          <a:headEnd/>
          <a:tailEnd type="triangle" w="med" len="med"/>
        </a:ln>
      </xdr:spPr>
    </xdr:sp>
    <xdr:clientData/>
  </xdr:twoCellAnchor>
  <xdr:twoCellAnchor>
    <xdr:from>
      <xdr:col>2</xdr:col>
      <xdr:colOff>752475</xdr:colOff>
      <xdr:row>118</xdr:row>
      <xdr:rowOff>114300</xdr:rowOff>
    </xdr:from>
    <xdr:to>
      <xdr:col>2</xdr:col>
      <xdr:colOff>800100</xdr:colOff>
      <xdr:row>119</xdr:row>
      <xdr:rowOff>152400</xdr:rowOff>
    </xdr:to>
    <xdr:sp macro="" textlink="">
      <xdr:nvSpPr>
        <xdr:cNvPr id="16" name="Line 40">
          <a:extLst>
            <a:ext uri="{FF2B5EF4-FFF2-40B4-BE49-F238E27FC236}">
              <a16:creationId xmlns:a16="http://schemas.microsoft.com/office/drawing/2014/main" id="{00000000-0008-0000-0000-000010000000}"/>
            </a:ext>
          </a:extLst>
        </xdr:cNvPr>
        <xdr:cNvSpPr>
          <a:spLocks noChangeShapeType="1"/>
        </xdr:cNvSpPr>
      </xdr:nvSpPr>
      <xdr:spPr bwMode="auto">
        <a:xfrm flipH="1">
          <a:off x="2286000" y="16202025"/>
          <a:ext cx="47625" cy="200025"/>
        </a:xfrm>
        <a:prstGeom prst="line">
          <a:avLst/>
        </a:prstGeom>
        <a:noFill/>
        <a:ln w="9525">
          <a:solidFill>
            <a:srgbClr val="008000"/>
          </a:solidFill>
          <a:round/>
          <a:headEnd/>
          <a:tailEnd type="triangle" w="med" len="med"/>
        </a:ln>
      </xdr:spPr>
    </xdr:sp>
    <xdr:clientData/>
  </xdr:twoCellAnchor>
  <xdr:twoCellAnchor>
    <xdr:from>
      <xdr:col>0</xdr:col>
      <xdr:colOff>47625</xdr:colOff>
      <xdr:row>144</xdr:row>
      <xdr:rowOff>57150</xdr:rowOff>
    </xdr:from>
    <xdr:to>
      <xdr:col>3</xdr:col>
      <xdr:colOff>542925</xdr:colOff>
      <xdr:row>156</xdr:row>
      <xdr:rowOff>114300</xdr:rowOff>
    </xdr:to>
    <xdr:graphicFrame macro="">
      <xdr:nvGraphicFramePr>
        <xdr:cNvPr id="19" name="Chart 28">
          <a:extLst>
            <a:ext uri="{FF2B5EF4-FFF2-40B4-BE49-F238E27FC236}">
              <a16:creationId xmlns:a16="http://schemas.microsoft.com/office/drawing/2014/main" id="{00000000-0008-0000-00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457201</xdr:colOff>
      <xdr:row>153</xdr:row>
      <xdr:rowOff>28575</xdr:rowOff>
    </xdr:from>
    <xdr:ext cx="161924" cy="248153"/>
    <xdr:sp macro="" textlink="">
      <xdr:nvSpPr>
        <xdr:cNvPr id="20" name="Text Box 52">
          <a:extLst>
            <a:ext uri="{FF2B5EF4-FFF2-40B4-BE49-F238E27FC236}">
              <a16:creationId xmlns:a16="http://schemas.microsoft.com/office/drawing/2014/main" id="{00000000-0008-0000-0000-000014000000}"/>
            </a:ext>
          </a:extLst>
        </xdr:cNvPr>
        <xdr:cNvSpPr txBox="1">
          <a:spLocks noChangeArrowheads="1"/>
        </xdr:cNvSpPr>
      </xdr:nvSpPr>
      <xdr:spPr bwMode="auto">
        <a:xfrm>
          <a:off x="1371601" y="30403800"/>
          <a:ext cx="161924" cy="248153"/>
        </a:xfrm>
        <a:prstGeom prst="rect">
          <a:avLst/>
        </a:prstGeom>
        <a:noFill/>
        <a:ln w="9525">
          <a:noFill/>
          <a:miter lim="800000"/>
          <a:headEnd/>
          <a:tailEnd/>
        </a:ln>
      </xdr:spPr>
      <xdr:txBody>
        <a:bodyPr wrap="square" lIns="18288" tIns="22860" rIns="0" bIns="0" anchor="t" upright="1">
          <a:noAutofit/>
        </a:bodyPr>
        <a:lstStyle/>
        <a:p>
          <a:pPr algn="l" rtl="0">
            <a:defRPr sz="1000"/>
          </a:pPr>
          <a:r>
            <a:rPr lang="en-US" sz="1000" b="1" i="0" strike="noStrike">
              <a:solidFill>
                <a:srgbClr val="0000FF"/>
              </a:solidFill>
              <a:latin typeface="Arial"/>
              <a:cs typeface="Arial"/>
            </a:rPr>
            <a:t>Y</a:t>
          </a:r>
        </a:p>
      </xdr:txBody>
    </xdr:sp>
    <xdr:clientData/>
  </xdr:oneCellAnchor>
  <xdr:oneCellAnchor>
    <xdr:from>
      <xdr:col>2</xdr:col>
      <xdr:colOff>619125</xdr:colOff>
      <xdr:row>146</xdr:row>
      <xdr:rowOff>66675</xdr:rowOff>
    </xdr:from>
    <xdr:ext cx="142875" cy="180975"/>
    <xdr:sp macro="" textlink="">
      <xdr:nvSpPr>
        <xdr:cNvPr id="21" name="Text Box 53">
          <a:extLst>
            <a:ext uri="{FF2B5EF4-FFF2-40B4-BE49-F238E27FC236}">
              <a16:creationId xmlns:a16="http://schemas.microsoft.com/office/drawing/2014/main" id="{00000000-0008-0000-0000-000015000000}"/>
            </a:ext>
          </a:extLst>
        </xdr:cNvPr>
        <xdr:cNvSpPr txBox="1">
          <a:spLocks noChangeArrowheads="1"/>
        </xdr:cNvSpPr>
      </xdr:nvSpPr>
      <xdr:spPr bwMode="auto">
        <a:xfrm>
          <a:off x="2152650" y="29308425"/>
          <a:ext cx="14287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FF0000"/>
              </a:solidFill>
              <a:latin typeface="Arial"/>
              <a:cs typeface="Arial"/>
            </a:rPr>
            <a:t>W</a:t>
          </a:r>
        </a:p>
      </xdr:txBody>
    </xdr:sp>
    <xdr:clientData/>
  </xdr:oneCellAnchor>
  <xdr:twoCellAnchor>
    <xdr:from>
      <xdr:col>2</xdr:col>
      <xdr:colOff>457200</xdr:colOff>
      <xdr:row>147</xdr:row>
      <xdr:rowOff>47625</xdr:rowOff>
    </xdr:from>
    <xdr:to>
      <xdr:col>2</xdr:col>
      <xdr:colOff>647700</xdr:colOff>
      <xdr:row>148</xdr:row>
      <xdr:rowOff>38100</xdr:rowOff>
    </xdr:to>
    <xdr:sp macro="" textlink="">
      <xdr:nvSpPr>
        <xdr:cNvPr id="22" name="Line 54">
          <a:extLst>
            <a:ext uri="{FF2B5EF4-FFF2-40B4-BE49-F238E27FC236}">
              <a16:creationId xmlns:a16="http://schemas.microsoft.com/office/drawing/2014/main" id="{00000000-0008-0000-0000-000016000000}"/>
            </a:ext>
          </a:extLst>
        </xdr:cNvPr>
        <xdr:cNvSpPr>
          <a:spLocks noChangeShapeType="1"/>
        </xdr:cNvSpPr>
      </xdr:nvSpPr>
      <xdr:spPr bwMode="auto">
        <a:xfrm flipH="1">
          <a:off x="1990725" y="29451300"/>
          <a:ext cx="190500" cy="152400"/>
        </a:xfrm>
        <a:prstGeom prst="line">
          <a:avLst/>
        </a:prstGeom>
        <a:noFill/>
        <a:ln w="9525">
          <a:solidFill>
            <a:srgbClr val="FF0000"/>
          </a:solidFill>
          <a:round/>
          <a:headEnd/>
          <a:tailEnd type="triangle" w="med" len="med"/>
        </a:ln>
      </xdr:spPr>
    </xdr:sp>
    <xdr:clientData/>
  </xdr:twoCellAnchor>
  <xdr:twoCellAnchor>
    <xdr:from>
      <xdr:col>1</xdr:col>
      <xdr:colOff>590550</xdr:colOff>
      <xdr:row>153</xdr:row>
      <xdr:rowOff>52070</xdr:rowOff>
    </xdr:from>
    <xdr:to>
      <xdr:col>2</xdr:col>
      <xdr:colOff>190500</xdr:colOff>
      <xdr:row>153</xdr:row>
      <xdr:rowOff>110490</xdr:rowOff>
    </xdr:to>
    <xdr:sp macro="" textlink="">
      <xdr:nvSpPr>
        <xdr:cNvPr id="23" name="Line 55">
          <a:extLst>
            <a:ext uri="{FF2B5EF4-FFF2-40B4-BE49-F238E27FC236}">
              <a16:creationId xmlns:a16="http://schemas.microsoft.com/office/drawing/2014/main" id="{00000000-0008-0000-0000-000017000000}"/>
            </a:ext>
          </a:extLst>
        </xdr:cNvPr>
        <xdr:cNvSpPr>
          <a:spLocks noChangeShapeType="1"/>
        </xdr:cNvSpPr>
      </xdr:nvSpPr>
      <xdr:spPr bwMode="auto">
        <a:xfrm flipV="1">
          <a:off x="1504950" y="30427295"/>
          <a:ext cx="219075" cy="58420"/>
        </a:xfrm>
        <a:prstGeom prst="line">
          <a:avLst/>
        </a:prstGeom>
        <a:noFill/>
        <a:ln w="9525">
          <a:solidFill>
            <a:srgbClr val="0000FF"/>
          </a:solidFill>
          <a:round/>
          <a:headEnd/>
          <a:tailEnd type="triangle" w="med" len="med"/>
        </a:ln>
      </xdr:spPr>
    </xdr:sp>
    <xdr:clientData/>
  </xdr:twoCellAnchor>
  <xdr:twoCellAnchor editAs="oneCell">
    <xdr:from>
      <xdr:col>2</xdr:col>
      <xdr:colOff>152400</xdr:colOff>
      <xdr:row>151</xdr:row>
      <xdr:rowOff>0</xdr:rowOff>
    </xdr:from>
    <xdr:to>
      <xdr:col>2</xdr:col>
      <xdr:colOff>422275</xdr:colOff>
      <xdr:row>152</xdr:row>
      <xdr:rowOff>104775</xdr:rowOff>
    </xdr:to>
    <xdr:sp macro="" textlink="">
      <xdr:nvSpPr>
        <xdr:cNvPr id="24" name="Text Box 56">
          <a:extLst>
            <a:ext uri="{FF2B5EF4-FFF2-40B4-BE49-F238E27FC236}">
              <a16:creationId xmlns:a16="http://schemas.microsoft.com/office/drawing/2014/main" id="{00000000-0008-0000-0000-000018000000}"/>
            </a:ext>
          </a:extLst>
        </xdr:cNvPr>
        <xdr:cNvSpPr txBox="1">
          <a:spLocks noChangeArrowheads="1"/>
        </xdr:cNvSpPr>
      </xdr:nvSpPr>
      <xdr:spPr bwMode="auto">
        <a:xfrm>
          <a:off x="1685925" y="30051375"/>
          <a:ext cx="269875" cy="2667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1" i="0" strike="noStrike">
              <a:solidFill>
                <a:srgbClr val="008000"/>
              </a:solidFill>
              <a:latin typeface="Arial"/>
              <a:cs typeface="Arial"/>
            </a:rPr>
            <a:t>WY</a:t>
          </a:r>
        </a:p>
      </xdr:txBody>
    </xdr:sp>
    <xdr:clientData/>
  </xdr:twoCellAnchor>
  <xdr:twoCellAnchor>
    <xdr:from>
      <xdr:col>2</xdr:col>
      <xdr:colOff>9525</xdr:colOff>
      <xdr:row>150</xdr:row>
      <xdr:rowOff>114299</xdr:rowOff>
    </xdr:from>
    <xdr:to>
      <xdr:col>2</xdr:col>
      <xdr:colOff>180975</xdr:colOff>
      <xdr:row>151</xdr:row>
      <xdr:rowOff>66673</xdr:rowOff>
    </xdr:to>
    <xdr:sp macro="" textlink="">
      <xdr:nvSpPr>
        <xdr:cNvPr id="25" name="Line 57">
          <a:extLst>
            <a:ext uri="{FF2B5EF4-FFF2-40B4-BE49-F238E27FC236}">
              <a16:creationId xmlns:a16="http://schemas.microsoft.com/office/drawing/2014/main" id="{00000000-0008-0000-0000-000019000000}"/>
            </a:ext>
          </a:extLst>
        </xdr:cNvPr>
        <xdr:cNvSpPr>
          <a:spLocks noChangeShapeType="1"/>
        </xdr:cNvSpPr>
      </xdr:nvSpPr>
      <xdr:spPr bwMode="auto">
        <a:xfrm flipH="1" flipV="1">
          <a:off x="1543050" y="30003749"/>
          <a:ext cx="171450" cy="114299"/>
        </a:xfrm>
        <a:prstGeom prst="line">
          <a:avLst/>
        </a:prstGeom>
        <a:noFill/>
        <a:ln w="9525">
          <a:solidFill>
            <a:srgbClr val="008000"/>
          </a:solidFill>
          <a:round/>
          <a:headEnd/>
          <a:tailEnd type="triangle" w="med" len="med"/>
        </a:ln>
      </xdr:spPr>
    </xdr:sp>
    <xdr:clientData/>
  </xdr:twoCellAnchor>
  <xdr:twoCellAnchor>
    <xdr:from>
      <xdr:col>0</xdr:col>
      <xdr:colOff>47625</xdr:colOff>
      <xdr:row>173</xdr:row>
      <xdr:rowOff>57150</xdr:rowOff>
    </xdr:from>
    <xdr:to>
      <xdr:col>3</xdr:col>
      <xdr:colOff>542925</xdr:colOff>
      <xdr:row>185</xdr:row>
      <xdr:rowOff>114300</xdr:rowOff>
    </xdr:to>
    <xdr:graphicFrame macro="">
      <xdr:nvGraphicFramePr>
        <xdr:cNvPr id="34" name="Chart 28">
          <a:extLst>
            <a:ext uri="{FF2B5EF4-FFF2-40B4-BE49-F238E27FC236}">
              <a16:creationId xmlns:a16="http://schemas.microsoft.com/office/drawing/2014/main" id="{00000000-0008-0000-00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2</xdr:col>
      <xdr:colOff>619125</xdr:colOff>
      <xdr:row>175</xdr:row>
      <xdr:rowOff>66675</xdr:rowOff>
    </xdr:from>
    <xdr:ext cx="18531" cy="170560"/>
    <xdr:sp macro="" textlink="">
      <xdr:nvSpPr>
        <xdr:cNvPr id="36" name="Text Box 53">
          <a:extLst>
            <a:ext uri="{FF2B5EF4-FFF2-40B4-BE49-F238E27FC236}">
              <a16:creationId xmlns:a16="http://schemas.microsoft.com/office/drawing/2014/main" id="{00000000-0008-0000-0000-000024000000}"/>
            </a:ext>
          </a:extLst>
        </xdr:cNvPr>
        <xdr:cNvSpPr txBox="1">
          <a:spLocks noChangeArrowheads="1"/>
        </xdr:cNvSpPr>
      </xdr:nvSpPr>
      <xdr:spPr bwMode="auto">
        <a:xfrm>
          <a:off x="2152650" y="35280600"/>
          <a:ext cx="18531" cy="170560"/>
        </a:xfrm>
        <a:prstGeom prst="rect">
          <a:avLst/>
        </a:prstGeom>
        <a:noFill/>
        <a:ln w="9525">
          <a:noFill/>
          <a:miter lim="800000"/>
          <a:headEnd/>
          <a:tailEnd/>
        </a:ln>
      </xdr:spPr>
      <xdr:txBody>
        <a:bodyPr wrap="none" lIns="18288" tIns="22860" rIns="0" bIns="0" anchor="t" upright="1">
          <a:spAutoFit/>
        </a:bodyPr>
        <a:lstStyle/>
        <a:p>
          <a:pPr algn="l" rtl="0">
            <a:defRPr sz="1000"/>
          </a:pPr>
          <a:endParaRPr lang="en-US" sz="1000" b="1" i="0" strike="noStrike">
            <a:solidFill>
              <a:srgbClr val="FF0000"/>
            </a:solidFill>
            <a:latin typeface="Arial"/>
            <a:cs typeface="Arial"/>
          </a:endParaRPr>
        </a:p>
      </xdr:txBody>
    </xdr:sp>
    <xdr:clientData/>
  </xdr:oneCellAnchor>
  <xdr:twoCellAnchor editAs="oneCell">
    <xdr:from>
      <xdr:col>2</xdr:col>
      <xdr:colOff>152400</xdr:colOff>
      <xdr:row>179</xdr:row>
      <xdr:rowOff>152400</xdr:rowOff>
    </xdr:from>
    <xdr:to>
      <xdr:col>2</xdr:col>
      <xdr:colOff>533400</xdr:colOff>
      <xdr:row>181</xdr:row>
      <xdr:rowOff>104775</xdr:rowOff>
    </xdr:to>
    <xdr:sp macro="" textlink="">
      <xdr:nvSpPr>
        <xdr:cNvPr id="39" name="Text Box 56">
          <a:extLst>
            <a:ext uri="{FF2B5EF4-FFF2-40B4-BE49-F238E27FC236}">
              <a16:creationId xmlns:a16="http://schemas.microsoft.com/office/drawing/2014/main" id="{00000000-0008-0000-0000-000027000000}"/>
            </a:ext>
          </a:extLst>
        </xdr:cNvPr>
        <xdr:cNvSpPr txBox="1">
          <a:spLocks noChangeArrowheads="1"/>
        </xdr:cNvSpPr>
      </xdr:nvSpPr>
      <xdr:spPr bwMode="auto">
        <a:xfrm>
          <a:off x="1685925" y="36099750"/>
          <a:ext cx="381000" cy="27622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1" i="0" strike="noStrike">
              <a:solidFill>
                <a:srgbClr val="008000"/>
              </a:solidFill>
              <a:latin typeface="Arial"/>
              <a:cs typeface="Arial"/>
            </a:rPr>
            <a:t>WW'</a:t>
          </a:r>
        </a:p>
      </xdr:txBody>
    </xdr:sp>
    <xdr:clientData/>
  </xdr:twoCellAnchor>
  <xdr:twoCellAnchor>
    <xdr:from>
      <xdr:col>2</xdr:col>
      <xdr:colOff>9525</xdr:colOff>
      <xdr:row>179</xdr:row>
      <xdr:rowOff>114299</xdr:rowOff>
    </xdr:from>
    <xdr:to>
      <xdr:col>2</xdr:col>
      <xdr:colOff>180975</xdr:colOff>
      <xdr:row>180</xdr:row>
      <xdr:rowOff>66673</xdr:rowOff>
    </xdr:to>
    <xdr:sp macro="" textlink="">
      <xdr:nvSpPr>
        <xdr:cNvPr id="40" name="Line 57">
          <a:extLst>
            <a:ext uri="{FF2B5EF4-FFF2-40B4-BE49-F238E27FC236}">
              <a16:creationId xmlns:a16="http://schemas.microsoft.com/office/drawing/2014/main" id="{00000000-0008-0000-0000-000028000000}"/>
            </a:ext>
          </a:extLst>
        </xdr:cNvPr>
        <xdr:cNvSpPr>
          <a:spLocks noChangeShapeType="1"/>
        </xdr:cNvSpPr>
      </xdr:nvSpPr>
      <xdr:spPr bwMode="auto">
        <a:xfrm flipH="1" flipV="1">
          <a:off x="1543050" y="30737174"/>
          <a:ext cx="171450" cy="114299"/>
        </a:xfrm>
        <a:prstGeom prst="line">
          <a:avLst/>
        </a:prstGeom>
        <a:noFill/>
        <a:ln w="9525">
          <a:solidFill>
            <a:srgbClr val="008000"/>
          </a:solidFill>
          <a:round/>
          <a:headEnd/>
          <a:tailEnd type="triangle" w="med" len="med"/>
        </a:ln>
      </xdr:spPr>
    </xdr:sp>
    <xdr:clientData/>
  </xdr:twoCellAnchor>
  <xdr:twoCellAnchor>
    <xdr:from>
      <xdr:col>0</xdr:col>
      <xdr:colOff>66675</xdr:colOff>
      <xdr:row>207</xdr:row>
      <xdr:rowOff>38100</xdr:rowOff>
    </xdr:from>
    <xdr:to>
      <xdr:col>6</xdr:col>
      <xdr:colOff>0</xdr:colOff>
      <xdr:row>232</xdr:row>
      <xdr:rowOff>152400</xdr:rowOff>
    </xdr:to>
    <xdr:graphicFrame macro="">
      <xdr:nvGraphicFramePr>
        <xdr:cNvPr id="49" name="Chart 58">
          <a:extLst>
            <a:ext uri="{FF2B5EF4-FFF2-40B4-BE49-F238E27FC236}">
              <a16:creationId xmlns:a16="http://schemas.microsoft.com/office/drawing/2014/main" id="{00000000-0008-0000-0000-00003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2</xdr:col>
      <xdr:colOff>714375</xdr:colOff>
      <xdr:row>208</xdr:row>
      <xdr:rowOff>57150</xdr:rowOff>
    </xdr:from>
    <xdr:to>
      <xdr:col>3</xdr:col>
      <xdr:colOff>466725</xdr:colOff>
      <xdr:row>209</xdr:row>
      <xdr:rowOff>104775</xdr:rowOff>
    </xdr:to>
    <xdr:sp macro="" textlink="">
      <xdr:nvSpPr>
        <xdr:cNvPr id="50" name="Text Box 59">
          <a:extLst>
            <a:ext uri="{FF2B5EF4-FFF2-40B4-BE49-F238E27FC236}">
              <a16:creationId xmlns:a16="http://schemas.microsoft.com/office/drawing/2014/main" id="{00000000-0008-0000-0000-000032000000}"/>
            </a:ext>
          </a:extLst>
        </xdr:cNvPr>
        <xdr:cNvSpPr txBox="1">
          <a:spLocks noChangeArrowheads="1"/>
        </xdr:cNvSpPr>
      </xdr:nvSpPr>
      <xdr:spPr bwMode="auto">
        <a:xfrm>
          <a:off x="2247900" y="42643425"/>
          <a:ext cx="819150" cy="20955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1" i="0" strike="noStrike">
              <a:solidFill>
                <a:srgbClr val="0000FF"/>
              </a:solidFill>
              <a:latin typeface="Arial"/>
              <a:cs typeface="Arial"/>
            </a:rPr>
            <a:t>High: b = 2.0</a:t>
          </a:r>
        </a:p>
      </xdr:txBody>
    </xdr:sp>
    <xdr:clientData/>
  </xdr:twoCellAnchor>
  <xdr:twoCellAnchor editAs="oneCell">
    <xdr:from>
      <xdr:col>3</xdr:col>
      <xdr:colOff>419100</xdr:colOff>
      <xdr:row>210</xdr:row>
      <xdr:rowOff>95250</xdr:rowOff>
    </xdr:from>
    <xdr:to>
      <xdr:col>6</xdr:col>
      <xdr:colOff>180975</xdr:colOff>
      <xdr:row>211</xdr:row>
      <xdr:rowOff>133350</xdr:rowOff>
    </xdr:to>
    <xdr:sp macro="" textlink="">
      <xdr:nvSpPr>
        <xdr:cNvPr id="51" name="Text Box 61">
          <a:extLst>
            <a:ext uri="{FF2B5EF4-FFF2-40B4-BE49-F238E27FC236}">
              <a16:creationId xmlns:a16="http://schemas.microsoft.com/office/drawing/2014/main" id="{00000000-0008-0000-0000-000033000000}"/>
            </a:ext>
          </a:extLst>
        </xdr:cNvPr>
        <xdr:cNvSpPr txBox="1">
          <a:spLocks noChangeArrowheads="1"/>
        </xdr:cNvSpPr>
      </xdr:nvSpPr>
      <xdr:spPr bwMode="auto">
        <a:xfrm>
          <a:off x="3019425" y="43005375"/>
          <a:ext cx="1209675" cy="20002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1" i="0" strike="noStrike">
              <a:solidFill>
                <a:srgbClr val="008000"/>
              </a:solidFill>
              <a:latin typeface="Arial"/>
              <a:cs typeface="Arial"/>
            </a:rPr>
            <a:t>Average: b = 1.0</a:t>
          </a:r>
        </a:p>
        <a:p>
          <a:pPr algn="l" rtl="0">
            <a:defRPr sz="1000"/>
          </a:pPr>
          <a:endParaRPr lang="en-US" sz="1000" b="1" i="0" strike="noStrike">
            <a:solidFill>
              <a:srgbClr val="008000"/>
            </a:solidFill>
            <a:latin typeface="Arial"/>
            <a:cs typeface="Arial"/>
          </a:endParaRPr>
        </a:p>
      </xdr:txBody>
    </xdr:sp>
    <xdr:clientData/>
  </xdr:twoCellAnchor>
  <xdr:twoCellAnchor editAs="oneCell">
    <xdr:from>
      <xdr:col>3</xdr:col>
      <xdr:colOff>323850</xdr:colOff>
      <xdr:row>215</xdr:row>
      <xdr:rowOff>38100</xdr:rowOff>
    </xdr:from>
    <xdr:to>
      <xdr:col>5</xdr:col>
      <xdr:colOff>323850</xdr:colOff>
      <xdr:row>216</xdr:row>
      <xdr:rowOff>19049</xdr:rowOff>
    </xdr:to>
    <xdr:sp macro="" textlink="">
      <xdr:nvSpPr>
        <xdr:cNvPr id="52" name="Text Box 62">
          <a:extLst>
            <a:ext uri="{FF2B5EF4-FFF2-40B4-BE49-F238E27FC236}">
              <a16:creationId xmlns:a16="http://schemas.microsoft.com/office/drawing/2014/main" id="{00000000-0008-0000-0000-000034000000}"/>
            </a:ext>
          </a:extLst>
        </xdr:cNvPr>
        <xdr:cNvSpPr txBox="1">
          <a:spLocks noChangeArrowheads="1"/>
        </xdr:cNvSpPr>
      </xdr:nvSpPr>
      <xdr:spPr bwMode="auto">
        <a:xfrm>
          <a:off x="2924175" y="43757850"/>
          <a:ext cx="828675" cy="142874"/>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1" i="0" strike="noStrike">
              <a:solidFill>
                <a:srgbClr val="800000"/>
              </a:solidFill>
              <a:latin typeface="Arial"/>
              <a:cs typeface="Arial"/>
            </a:rPr>
            <a:t>Low: b = 0.5</a:t>
          </a:r>
        </a:p>
      </xdr:txBody>
    </xdr:sp>
    <xdr:clientData/>
  </xdr:twoCellAnchor>
  <xdr:twoCellAnchor>
    <xdr:from>
      <xdr:col>0</xdr:col>
      <xdr:colOff>19050</xdr:colOff>
      <xdr:row>267</xdr:row>
      <xdr:rowOff>123825</xdr:rowOff>
    </xdr:from>
    <xdr:to>
      <xdr:col>7</xdr:col>
      <xdr:colOff>571500</xdr:colOff>
      <xdr:row>297</xdr:row>
      <xdr:rowOff>133350</xdr:rowOff>
    </xdr:to>
    <xdr:graphicFrame macro="">
      <xdr:nvGraphicFramePr>
        <xdr:cNvPr id="53" name="Chart 89">
          <a:extLst>
            <a:ext uri="{FF2B5EF4-FFF2-40B4-BE49-F238E27FC236}">
              <a16:creationId xmlns:a16="http://schemas.microsoft.com/office/drawing/2014/main" id="{00000000-0008-0000-0000-00003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485775</xdr:colOff>
      <xdr:row>282</xdr:row>
      <xdr:rowOff>57150</xdr:rowOff>
    </xdr:from>
    <xdr:to>
      <xdr:col>2</xdr:col>
      <xdr:colOff>561975</xdr:colOff>
      <xdr:row>285</xdr:row>
      <xdr:rowOff>133350</xdr:rowOff>
    </xdr:to>
    <xdr:sp macro="" textlink="">
      <xdr:nvSpPr>
        <xdr:cNvPr id="54" name="AutoShape 90">
          <a:extLst>
            <a:ext uri="{FF2B5EF4-FFF2-40B4-BE49-F238E27FC236}">
              <a16:creationId xmlns:a16="http://schemas.microsoft.com/office/drawing/2014/main" id="{00000000-0008-0000-0000-000036000000}"/>
            </a:ext>
          </a:extLst>
        </xdr:cNvPr>
        <xdr:cNvSpPr>
          <a:spLocks/>
        </xdr:cNvSpPr>
      </xdr:nvSpPr>
      <xdr:spPr bwMode="auto">
        <a:xfrm>
          <a:off x="2019300" y="36737925"/>
          <a:ext cx="76200" cy="561975"/>
        </a:xfrm>
        <a:prstGeom prst="rightBrace">
          <a:avLst>
            <a:gd name="adj1" fmla="val 61458"/>
            <a:gd name="adj2" fmla="val 50000"/>
          </a:avLst>
        </a:prstGeom>
        <a:noFill/>
        <a:ln w="9525">
          <a:solidFill>
            <a:srgbClr val="000000"/>
          </a:solidFill>
          <a:round/>
          <a:headEnd/>
          <a:tailEnd/>
        </a:ln>
      </xdr:spPr>
    </xdr:sp>
    <xdr:clientData/>
  </xdr:twoCellAnchor>
  <xdr:twoCellAnchor editAs="oneCell">
    <xdr:from>
      <xdr:col>2</xdr:col>
      <xdr:colOff>590550</xdr:colOff>
      <xdr:row>283</xdr:row>
      <xdr:rowOff>9525</xdr:rowOff>
    </xdr:from>
    <xdr:to>
      <xdr:col>3</xdr:col>
      <xdr:colOff>438150</xdr:colOff>
      <xdr:row>285</xdr:row>
      <xdr:rowOff>38100</xdr:rowOff>
    </xdr:to>
    <xdr:sp macro="" textlink="">
      <xdr:nvSpPr>
        <xdr:cNvPr id="55" name="Text Box 91">
          <a:extLst>
            <a:ext uri="{FF2B5EF4-FFF2-40B4-BE49-F238E27FC236}">
              <a16:creationId xmlns:a16="http://schemas.microsoft.com/office/drawing/2014/main" id="{00000000-0008-0000-0000-000037000000}"/>
            </a:ext>
          </a:extLst>
        </xdr:cNvPr>
        <xdr:cNvSpPr txBox="1">
          <a:spLocks noChangeArrowheads="1"/>
        </xdr:cNvSpPr>
      </xdr:nvSpPr>
      <xdr:spPr bwMode="auto">
        <a:xfrm>
          <a:off x="2124075" y="36852225"/>
          <a:ext cx="704850" cy="35242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1" i="0" strike="noStrike">
              <a:solidFill>
                <a:srgbClr val="800000"/>
              </a:solidFill>
              <a:latin typeface="Arial"/>
              <a:cs typeface="Arial"/>
            </a:rPr>
            <a:t>L's Risk Premium</a:t>
          </a:r>
          <a:r>
            <a:rPr lang="en-US" sz="1000" b="0" i="0" strike="noStrike">
              <a:solidFill>
                <a:srgbClr val="800000"/>
              </a:solidFill>
              <a:latin typeface="Arial"/>
              <a:cs typeface="Arial"/>
            </a:rPr>
            <a:t> </a:t>
          </a:r>
        </a:p>
      </xdr:txBody>
    </xdr:sp>
    <xdr:clientData/>
  </xdr:twoCellAnchor>
  <xdr:twoCellAnchor>
    <xdr:from>
      <xdr:col>3</xdr:col>
      <xdr:colOff>285750</xdr:colOff>
      <xdr:row>278</xdr:row>
      <xdr:rowOff>76200</xdr:rowOff>
    </xdr:from>
    <xdr:to>
      <xdr:col>3</xdr:col>
      <xdr:colOff>352425</xdr:colOff>
      <xdr:row>285</xdr:row>
      <xdr:rowOff>114300</xdr:rowOff>
    </xdr:to>
    <xdr:sp macro="" textlink="">
      <xdr:nvSpPr>
        <xdr:cNvPr id="56" name="AutoShape 92">
          <a:extLst>
            <a:ext uri="{FF2B5EF4-FFF2-40B4-BE49-F238E27FC236}">
              <a16:creationId xmlns:a16="http://schemas.microsoft.com/office/drawing/2014/main" id="{00000000-0008-0000-0000-000038000000}"/>
            </a:ext>
          </a:extLst>
        </xdr:cNvPr>
        <xdr:cNvSpPr>
          <a:spLocks/>
        </xdr:cNvSpPr>
      </xdr:nvSpPr>
      <xdr:spPr bwMode="auto">
        <a:xfrm>
          <a:off x="2886075" y="54530625"/>
          <a:ext cx="66675" cy="1171575"/>
        </a:xfrm>
        <a:prstGeom prst="rightBrace">
          <a:avLst>
            <a:gd name="adj1" fmla="val 135714"/>
            <a:gd name="adj2" fmla="val 50000"/>
          </a:avLst>
        </a:prstGeom>
        <a:noFill/>
        <a:ln w="9525">
          <a:solidFill>
            <a:srgbClr val="000000"/>
          </a:solidFill>
          <a:round/>
          <a:headEnd/>
          <a:tailEnd/>
        </a:ln>
      </xdr:spPr>
    </xdr:sp>
    <xdr:clientData/>
  </xdr:twoCellAnchor>
  <xdr:twoCellAnchor editAs="oneCell">
    <xdr:from>
      <xdr:col>3</xdr:col>
      <xdr:colOff>333374</xdr:colOff>
      <xdr:row>279</xdr:row>
      <xdr:rowOff>133350</xdr:rowOff>
    </xdr:from>
    <xdr:to>
      <xdr:col>5</xdr:col>
      <xdr:colOff>390524</xdr:colOff>
      <xdr:row>286</xdr:row>
      <xdr:rowOff>133350</xdr:rowOff>
    </xdr:to>
    <xdr:sp macro="" textlink="">
      <xdr:nvSpPr>
        <xdr:cNvPr id="57" name="Text Box 93">
          <a:extLst>
            <a:ext uri="{FF2B5EF4-FFF2-40B4-BE49-F238E27FC236}">
              <a16:creationId xmlns:a16="http://schemas.microsoft.com/office/drawing/2014/main" id="{00000000-0008-0000-0000-000039000000}"/>
            </a:ext>
          </a:extLst>
        </xdr:cNvPr>
        <xdr:cNvSpPr txBox="1">
          <a:spLocks noChangeArrowheads="1"/>
        </xdr:cNvSpPr>
      </xdr:nvSpPr>
      <xdr:spPr bwMode="auto">
        <a:xfrm>
          <a:off x="2933699" y="54749700"/>
          <a:ext cx="885825" cy="1133475"/>
        </a:xfrm>
        <a:prstGeom prst="rect">
          <a:avLst/>
        </a:prstGeom>
        <a:noFill/>
        <a:ln w="9525">
          <a:noFill/>
          <a:miter lim="800000"/>
          <a:headEnd/>
          <a:tailEnd/>
        </a:ln>
      </xdr:spPr>
      <xdr:txBody>
        <a:bodyPr vertOverflow="clip" wrap="square" lIns="27432" tIns="22860" rIns="27432" bIns="0" anchor="t" upright="1"/>
        <a:lstStyle/>
        <a:p>
          <a:pPr algn="ctr" rtl="0">
            <a:defRPr sz="1000"/>
          </a:pPr>
          <a:r>
            <a:rPr lang="en-US" sz="1000" b="1" i="0" strike="noStrike">
              <a:solidFill>
                <a:srgbClr val="008000"/>
              </a:solidFill>
              <a:latin typeface="Arial"/>
              <a:cs typeface="Arial"/>
            </a:rPr>
            <a:t>Market Risk Premium, RP</a:t>
          </a:r>
          <a:r>
            <a:rPr lang="en-US" sz="1000" b="1" i="0" strike="noStrike" baseline="-25000">
              <a:solidFill>
                <a:srgbClr val="008000"/>
              </a:solidFill>
              <a:latin typeface="Arial"/>
              <a:cs typeface="Arial"/>
            </a:rPr>
            <a:t>M</a:t>
          </a:r>
          <a:r>
            <a:rPr lang="en-US" sz="1000" b="1" i="0" strike="noStrike">
              <a:solidFill>
                <a:srgbClr val="008000"/>
              </a:solidFill>
              <a:latin typeface="Arial"/>
              <a:cs typeface="Arial"/>
            </a:rPr>
            <a:t>. Also Stock A's Risk Premium</a:t>
          </a:r>
        </a:p>
      </xdr:txBody>
    </xdr:sp>
    <xdr:clientData/>
  </xdr:twoCellAnchor>
  <xdr:twoCellAnchor editAs="oneCell">
    <xdr:from>
      <xdr:col>1</xdr:col>
      <xdr:colOff>200024</xdr:colOff>
      <xdr:row>288</xdr:row>
      <xdr:rowOff>123826</xdr:rowOff>
    </xdr:from>
    <xdr:to>
      <xdr:col>2</xdr:col>
      <xdr:colOff>555624</xdr:colOff>
      <xdr:row>291</xdr:row>
      <xdr:rowOff>38101</xdr:rowOff>
    </xdr:to>
    <xdr:sp macro="" textlink="">
      <xdr:nvSpPr>
        <xdr:cNvPr id="58" name="Text Box 95">
          <a:extLst>
            <a:ext uri="{FF2B5EF4-FFF2-40B4-BE49-F238E27FC236}">
              <a16:creationId xmlns:a16="http://schemas.microsoft.com/office/drawing/2014/main" id="{00000000-0008-0000-0000-00003A000000}"/>
            </a:ext>
          </a:extLst>
        </xdr:cNvPr>
        <xdr:cNvSpPr txBox="1">
          <a:spLocks noChangeArrowheads="1"/>
        </xdr:cNvSpPr>
      </xdr:nvSpPr>
      <xdr:spPr bwMode="auto">
        <a:xfrm>
          <a:off x="1114424" y="37776151"/>
          <a:ext cx="974725" cy="400050"/>
        </a:xfrm>
        <a:prstGeom prst="rect">
          <a:avLst/>
        </a:prstGeom>
        <a:noFill/>
        <a:ln w="9525">
          <a:noFill/>
          <a:miter lim="800000"/>
          <a:headEnd/>
          <a:tailEnd/>
        </a:ln>
      </xdr:spPr>
      <xdr:txBody>
        <a:bodyPr vertOverflow="clip" wrap="square" lIns="27432" tIns="22860" rIns="27432" bIns="0" anchor="t" upright="1"/>
        <a:lstStyle/>
        <a:p>
          <a:pPr algn="ctr" rtl="0">
            <a:defRPr sz="1000"/>
          </a:pPr>
          <a:r>
            <a:rPr lang="en-US" sz="1000" b="1" i="0" strike="noStrike">
              <a:solidFill>
                <a:srgbClr val="000080"/>
              </a:solidFill>
              <a:latin typeface="Arial"/>
              <a:cs typeface="Arial"/>
            </a:rPr>
            <a:t>Risk-Free Return, r</a:t>
          </a:r>
          <a:r>
            <a:rPr lang="en-US" sz="1000" b="1" i="0" strike="noStrike" baseline="-25000">
              <a:solidFill>
                <a:srgbClr val="000080"/>
              </a:solidFill>
              <a:latin typeface="Arial"/>
              <a:cs typeface="Arial"/>
            </a:rPr>
            <a:t>RF</a:t>
          </a:r>
        </a:p>
      </xdr:txBody>
    </xdr:sp>
    <xdr:clientData/>
  </xdr:twoCellAnchor>
  <xdr:twoCellAnchor>
    <xdr:from>
      <xdr:col>6</xdr:col>
      <xdr:colOff>419100</xdr:colOff>
      <xdr:row>271</xdr:row>
      <xdr:rowOff>123825</xdr:rowOff>
    </xdr:from>
    <xdr:to>
      <xdr:col>6</xdr:col>
      <xdr:colOff>495300</xdr:colOff>
      <xdr:row>285</xdr:row>
      <xdr:rowOff>114300</xdr:rowOff>
    </xdr:to>
    <xdr:sp macro="" textlink="">
      <xdr:nvSpPr>
        <xdr:cNvPr id="59" name="AutoShape 96">
          <a:extLst>
            <a:ext uri="{FF2B5EF4-FFF2-40B4-BE49-F238E27FC236}">
              <a16:creationId xmlns:a16="http://schemas.microsoft.com/office/drawing/2014/main" id="{00000000-0008-0000-0000-00003B000000}"/>
            </a:ext>
          </a:extLst>
        </xdr:cNvPr>
        <xdr:cNvSpPr>
          <a:spLocks/>
        </xdr:cNvSpPr>
      </xdr:nvSpPr>
      <xdr:spPr bwMode="auto">
        <a:xfrm>
          <a:off x="4467225" y="53444775"/>
          <a:ext cx="76200" cy="2257425"/>
        </a:xfrm>
        <a:prstGeom prst="rightBrace">
          <a:avLst>
            <a:gd name="adj1" fmla="val 246875"/>
            <a:gd name="adj2" fmla="val 50000"/>
          </a:avLst>
        </a:prstGeom>
        <a:noFill/>
        <a:ln w="9525">
          <a:solidFill>
            <a:srgbClr val="000000"/>
          </a:solidFill>
          <a:round/>
          <a:headEnd/>
          <a:tailEnd/>
        </a:ln>
      </xdr:spPr>
    </xdr:sp>
    <xdr:clientData/>
  </xdr:twoCellAnchor>
  <xdr:twoCellAnchor editAs="oneCell">
    <xdr:from>
      <xdr:col>6</xdr:col>
      <xdr:colOff>552451</xdr:colOff>
      <xdr:row>277</xdr:row>
      <xdr:rowOff>133350</xdr:rowOff>
    </xdr:from>
    <xdr:to>
      <xdr:col>7</xdr:col>
      <xdr:colOff>57151</xdr:colOff>
      <xdr:row>280</xdr:row>
      <xdr:rowOff>66675</xdr:rowOff>
    </xdr:to>
    <xdr:sp macro="" textlink="">
      <xdr:nvSpPr>
        <xdr:cNvPr id="60" name="Text Box 97">
          <a:extLst>
            <a:ext uri="{FF2B5EF4-FFF2-40B4-BE49-F238E27FC236}">
              <a16:creationId xmlns:a16="http://schemas.microsoft.com/office/drawing/2014/main" id="{00000000-0008-0000-0000-00003C000000}"/>
            </a:ext>
          </a:extLst>
        </xdr:cNvPr>
        <xdr:cNvSpPr txBox="1">
          <a:spLocks noChangeArrowheads="1"/>
        </xdr:cNvSpPr>
      </xdr:nvSpPr>
      <xdr:spPr bwMode="auto">
        <a:xfrm>
          <a:off x="4600576" y="54425850"/>
          <a:ext cx="571500" cy="4191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1" i="0" strike="noStrike">
              <a:solidFill>
                <a:srgbClr val="0000FF"/>
              </a:solidFill>
              <a:latin typeface="Arial"/>
              <a:cs typeface="Arial"/>
            </a:rPr>
            <a:t>H's Risk Premium</a:t>
          </a:r>
          <a:r>
            <a:rPr lang="en-US" sz="1000" b="0" i="0" strike="noStrike">
              <a:solidFill>
                <a:srgbClr val="000000"/>
              </a:solidFill>
              <a:latin typeface="Arial"/>
              <a:cs typeface="Arial"/>
            </a:rPr>
            <a:t> </a:t>
          </a:r>
        </a:p>
      </xdr:txBody>
    </xdr:sp>
    <xdr:clientData/>
  </xdr:twoCellAnchor>
  <xdr:oneCellAnchor>
    <xdr:from>
      <xdr:col>2</xdr:col>
      <xdr:colOff>247650</xdr:colOff>
      <xdr:row>272</xdr:row>
      <xdr:rowOff>104775</xdr:rowOff>
    </xdr:from>
    <xdr:ext cx="1624255" cy="227512"/>
    <xdr:sp macro="" textlink="">
      <xdr:nvSpPr>
        <xdr:cNvPr id="61" name="Text Box 98">
          <a:extLst>
            <a:ext uri="{FF2B5EF4-FFF2-40B4-BE49-F238E27FC236}">
              <a16:creationId xmlns:a16="http://schemas.microsoft.com/office/drawing/2014/main" id="{00000000-0008-0000-0000-00003D000000}"/>
            </a:ext>
          </a:extLst>
        </xdr:cNvPr>
        <xdr:cNvSpPr txBox="1">
          <a:spLocks noChangeArrowheads="1"/>
        </xdr:cNvSpPr>
      </xdr:nvSpPr>
      <xdr:spPr bwMode="auto">
        <a:xfrm>
          <a:off x="1781175" y="35166300"/>
          <a:ext cx="1624255" cy="227512"/>
        </a:xfrm>
        <a:prstGeom prst="rect">
          <a:avLst/>
        </a:prstGeom>
        <a:noFill/>
        <a:ln w="9525">
          <a:solidFill>
            <a:srgbClr val="0000FF"/>
          </a:solidFill>
          <a:miter lim="800000"/>
          <a:headEnd/>
          <a:tailEnd/>
        </a:ln>
      </xdr:spPr>
      <xdr:txBody>
        <a:bodyPr wrap="square" lIns="18288" tIns="22860" rIns="0" bIns="0" anchor="t" upright="1">
          <a:noAutofit/>
        </a:bodyPr>
        <a:lstStyle/>
        <a:p>
          <a:pPr algn="l" rtl="0">
            <a:defRPr sz="1000"/>
          </a:pPr>
          <a:r>
            <a:rPr lang="en-US" sz="1000" b="1" i="0" strike="noStrike">
              <a:solidFill>
                <a:sysClr val="windowText" lastClr="000000"/>
              </a:solidFill>
              <a:latin typeface="Arial"/>
              <a:cs typeface="Arial"/>
            </a:rPr>
            <a:t>SML:  r</a:t>
          </a:r>
          <a:r>
            <a:rPr lang="en-US" sz="1000" b="1" i="0" strike="noStrike" baseline="-25000">
              <a:solidFill>
                <a:sysClr val="windowText" lastClr="000000"/>
              </a:solidFill>
              <a:latin typeface="Arial"/>
              <a:cs typeface="Arial"/>
            </a:rPr>
            <a:t>i</a:t>
          </a:r>
          <a:r>
            <a:rPr lang="en-US" sz="1000" b="1" i="0" strike="noStrike">
              <a:solidFill>
                <a:sysClr val="windowText" lastClr="000000"/>
              </a:solidFill>
              <a:latin typeface="Arial"/>
              <a:cs typeface="Arial"/>
            </a:rPr>
            <a:t> = r</a:t>
          </a:r>
          <a:r>
            <a:rPr lang="en-US" sz="1000" b="1" i="0" strike="noStrike" baseline="-25000">
              <a:solidFill>
                <a:sysClr val="windowText" lastClr="000000"/>
              </a:solidFill>
              <a:latin typeface="Arial"/>
              <a:cs typeface="Arial"/>
            </a:rPr>
            <a:t>RF</a:t>
          </a:r>
          <a:r>
            <a:rPr lang="en-US" sz="1000" b="1" i="0" strike="noStrike">
              <a:solidFill>
                <a:sysClr val="windowText" lastClr="000000"/>
              </a:solidFill>
              <a:latin typeface="Arial"/>
              <a:cs typeface="Arial"/>
            </a:rPr>
            <a:t> + RP</a:t>
          </a:r>
          <a:r>
            <a:rPr lang="en-US" sz="1000" b="1" i="0" strike="noStrike" baseline="-25000">
              <a:solidFill>
                <a:sysClr val="windowText" lastClr="000000"/>
              </a:solidFill>
              <a:latin typeface="Arial"/>
              <a:cs typeface="Arial"/>
            </a:rPr>
            <a:t>M</a:t>
          </a:r>
          <a:r>
            <a:rPr lang="en-US" sz="1000" b="1" i="0" strike="noStrike">
              <a:solidFill>
                <a:sysClr val="windowText" lastClr="000000"/>
              </a:solidFill>
              <a:latin typeface="Arial"/>
              <a:cs typeface="Arial"/>
            </a:rPr>
            <a:t> × b</a:t>
          </a:r>
          <a:r>
            <a:rPr lang="en-US" sz="1000" b="1" i="0" strike="noStrike" baseline="-25000">
              <a:solidFill>
                <a:sysClr val="windowText" lastClr="000000"/>
              </a:solidFill>
              <a:latin typeface="Arial"/>
              <a:cs typeface="Arial"/>
            </a:rPr>
            <a:t>i</a:t>
          </a:r>
        </a:p>
      </xdr:txBody>
    </xdr:sp>
    <xdr:clientData/>
  </xdr:oneCellAnchor>
  <xdr:twoCellAnchor>
    <xdr:from>
      <xdr:col>3</xdr:col>
      <xdr:colOff>590550</xdr:colOff>
      <xdr:row>273</xdr:row>
      <xdr:rowOff>155908</xdr:rowOff>
    </xdr:from>
    <xdr:to>
      <xdr:col>5</xdr:col>
      <xdr:colOff>0</xdr:colOff>
      <xdr:row>275</xdr:row>
      <xdr:rowOff>95249</xdr:rowOff>
    </xdr:to>
    <xdr:sp macro="" textlink="">
      <xdr:nvSpPr>
        <xdr:cNvPr id="62" name="Line 99">
          <a:extLst>
            <a:ext uri="{FF2B5EF4-FFF2-40B4-BE49-F238E27FC236}">
              <a16:creationId xmlns:a16="http://schemas.microsoft.com/office/drawing/2014/main" id="{00000000-0008-0000-0000-00003E000000}"/>
            </a:ext>
          </a:extLst>
        </xdr:cNvPr>
        <xdr:cNvSpPr>
          <a:spLocks noChangeShapeType="1"/>
        </xdr:cNvSpPr>
      </xdr:nvSpPr>
      <xdr:spPr bwMode="auto">
        <a:xfrm>
          <a:off x="3190875" y="53800708"/>
          <a:ext cx="238125" cy="263191"/>
        </a:xfrm>
        <a:prstGeom prst="line">
          <a:avLst/>
        </a:prstGeom>
        <a:noFill/>
        <a:ln w="9525">
          <a:solidFill>
            <a:srgbClr val="0000FF"/>
          </a:solidFill>
          <a:round/>
          <a:headEnd/>
          <a:tailEnd type="triangle" w="med" len="med"/>
        </a:ln>
      </xdr:spPr>
    </xdr:sp>
    <xdr:clientData/>
  </xdr:twoCellAnchor>
  <xdr:twoCellAnchor>
    <xdr:from>
      <xdr:col>2</xdr:col>
      <xdr:colOff>400050</xdr:colOff>
      <xdr:row>281</xdr:row>
      <xdr:rowOff>152400</xdr:rowOff>
    </xdr:from>
    <xdr:to>
      <xdr:col>2</xdr:col>
      <xdr:colOff>400050</xdr:colOff>
      <xdr:row>293</xdr:row>
      <xdr:rowOff>142875</xdr:rowOff>
    </xdr:to>
    <xdr:sp macro="" textlink="">
      <xdr:nvSpPr>
        <xdr:cNvPr id="63" name="Line 100">
          <a:extLst>
            <a:ext uri="{FF2B5EF4-FFF2-40B4-BE49-F238E27FC236}">
              <a16:creationId xmlns:a16="http://schemas.microsoft.com/office/drawing/2014/main" id="{00000000-0008-0000-0000-00003F000000}"/>
            </a:ext>
          </a:extLst>
        </xdr:cNvPr>
        <xdr:cNvSpPr>
          <a:spLocks noChangeShapeType="1"/>
        </xdr:cNvSpPr>
      </xdr:nvSpPr>
      <xdr:spPr bwMode="auto">
        <a:xfrm flipV="1">
          <a:off x="1933575" y="55092600"/>
          <a:ext cx="0" cy="1933575"/>
        </a:xfrm>
        <a:prstGeom prst="line">
          <a:avLst/>
        </a:prstGeom>
        <a:noFill/>
        <a:ln w="9525">
          <a:solidFill>
            <a:srgbClr val="000000"/>
          </a:solidFill>
          <a:prstDash val="dash"/>
          <a:round/>
          <a:headEnd/>
          <a:tailEnd/>
        </a:ln>
      </xdr:spPr>
    </xdr:sp>
    <xdr:clientData/>
  </xdr:twoCellAnchor>
  <xdr:twoCellAnchor>
    <xdr:from>
      <xdr:col>1</xdr:col>
      <xdr:colOff>200025</xdr:colOff>
      <xdr:row>282</xdr:row>
      <xdr:rowOff>0</xdr:rowOff>
    </xdr:from>
    <xdr:to>
      <xdr:col>2</xdr:col>
      <xdr:colOff>428625</xdr:colOff>
      <xdr:row>282</xdr:row>
      <xdr:rowOff>9525</xdr:rowOff>
    </xdr:to>
    <xdr:sp macro="" textlink="">
      <xdr:nvSpPr>
        <xdr:cNvPr id="64" name="Line 101">
          <a:extLst>
            <a:ext uri="{FF2B5EF4-FFF2-40B4-BE49-F238E27FC236}">
              <a16:creationId xmlns:a16="http://schemas.microsoft.com/office/drawing/2014/main" id="{00000000-0008-0000-0000-000040000000}"/>
            </a:ext>
          </a:extLst>
        </xdr:cNvPr>
        <xdr:cNvSpPr>
          <a:spLocks noChangeShapeType="1"/>
        </xdr:cNvSpPr>
      </xdr:nvSpPr>
      <xdr:spPr bwMode="auto">
        <a:xfrm flipH="1">
          <a:off x="1114425" y="36680775"/>
          <a:ext cx="847725" cy="9525"/>
        </a:xfrm>
        <a:prstGeom prst="line">
          <a:avLst/>
        </a:prstGeom>
        <a:noFill/>
        <a:ln w="9525">
          <a:solidFill>
            <a:srgbClr val="000000"/>
          </a:solidFill>
          <a:prstDash val="dash"/>
          <a:round/>
          <a:headEnd/>
          <a:tailEnd/>
        </a:ln>
      </xdr:spPr>
    </xdr:sp>
    <xdr:clientData/>
  </xdr:twoCellAnchor>
  <xdr:twoCellAnchor>
    <xdr:from>
      <xdr:col>3</xdr:col>
      <xdr:colOff>171450</xdr:colOff>
      <xdr:row>278</xdr:row>
      <xdr:rowOff>76200</xdr:rowOff>
    </xdr:from>
    <xdr:to>
      <xdr:col>3</xdr:col>
      <xdr:colOff>171450</xdr:colOff>
      <xdr:row>293</xdr:row>
      <xdr:rowOff>114300</xdr:rowOff>
    </xdr:to>
    <xdr:sp macro="" textlink="">
      <xdr:nvSpPr>
        <xdr:cNvPr id="65" name="Line 102">
          <a:extLst>
            <a:ext uri="{FF2B5EF4-FFF2-40B4-BE49-F238E27FC236}">
              <a16:creationId xmlns:a16="http://schemas.microsoft.com/office/drawing/2014/main" id="{00000000-0008-0000-0000-000041000000}"/>
            </a:ext>
          </a:extLst>
        </xdr:cNvPr>
        <xdr:cNvSpPr>
          <a:spLocks noChangeShapeType="1"/>
        </xdr:cNvSpPr>
      </xdr:nvSpPr>
      <xdr:spPr bwMode="auto">
        <a:xfrm flipV="1">
          <a:off x="2771775" y="54530625"/>
          <a:ext cx="0" cy="2466975"/>
        </a:xfrm>
        <a:prstGeom prst="line">
          <a:avLst/>
        </a:prstGeom>
        <a:noFill/>
        <a:ln w="9525">
          <a:solidFill>
            <a:srgbClr val="000000"/>
          </a:solidFill>
          <a:prstDash val="dash"/>
          <a:round/>
          <a:headEnd/>
          <a:tailEnd/>
        </a:ln>
      </xdr:spPr>
    </xdr:sp>
    <xdr:clientData/>
  </xdr:twoCellAnchor>
  <xdr:twoCellAnchor>
    <xdr:from>
      <xdr:col>1</xdr:col>
      <xdr:colOff>28575</xdr:colOff>
      <xdr:row>278</xdr:row>
      <xdr:rowOff>66916</xdr:rowOff>
    </xdr:from>
    <xdr:to>
      <xdr:col>3</xdr:col>
      <xdr:colOff>180975</xdr:colOff>
      <xdr:row>278</xdr:row>
      <xdr:rowOff>76200</xdr:rowOff>
    </xdr:to>
    <xdr:sp macro="" textlink="">
      <xdr:nvSpPr>
        <xdr:cNvPr id="66" name="Line 103">
          <a:extLst>
            <a:ext uri="{FF2B5EF4-FFF2-40B4-BE49-F238E27FC236}">
              <a16:creationId xmlns:a16="http://schemas.microsoft.com/office/drawing/2014/main" id="{00000000-0008-0000-0000-000042000000}"/>
            </a:ext>
          </a:extLst>
        </xdr:cNvPr>
        <xdr:cNvSpPr>
          <a:spLocks noChangeShapeType="1"/>
        </xdr:cNvSpPr>
      </xdr:nvSpPr>
      <xdr:spPr bwMode="auto">
        <a:xfrm flipH="1">
          <a:off x="942975" y="54521341"/>
          <a:ext cx="1838325" cy="9284"/>
        </a:xfrm>
        <a:prstGeom prst="line">
          <a:avLst/>
        </a:prstGeom>
        <a:noFill/>
        <a:ln w="9525">
          <a:solidFill>
            <a:srgbClr val="000000"/>
          </a:solidFill>
          <a:prstDash val="dash"/>
          <a:round/>
          <a:headEnd/>
          <a:tailEnd/>
        </a:ln>
      </xdr:spPr>
    </xdr:sp>
    <xdr:clientData/>
  </xdr:twoCellAnchor>
  <xdr:twoCellAnchor>
    <xdr:from>
      <xdr:col>6</xdr:col>
      <xdr:colOff>371475</xdr:colOff>
      <xdr:row>271</xdr:row>
      <xdr:rowOff>57150</xdr:rowOff>
    </xdr:from>
    <xdr:to>
      <xdr:col>6</xdr:col>
      <xdr:colOff>371475</xdr:colOff>
      <xdr:row>293</xdr:row>
      <xdr:rowOff>133350</xdr:rowOff>
    </xdr:to>
    <xdr:sp macro="" textlink="">
      <xdr:nvSpPr>
        <xdr:cNvPr id="67" name="Line 104">
          <a:extLst>
            <a:ext uri="{FF2B5EF4-FFF2-40B4-BE49-F238E27FC236}">
              <a16:creationId xmlns:a16="http://schemas.microsoft.com/office/drawing/2014/main" id="{00000000-0008-0000-0000-000043000000}"/>
            </a:ext>
          </a:extLst>
        </xdr:cNvPr>
        <xdr:cNvSpPr>
          <a:spLocks noChangeShapeType="1"/>
        </xdr:cNvSpPr>
      </xdr:nvSpPr>
      <xdr:spPr bwMode="auto">
        <a:xfrm flipV="1">
          <a:off x="4419600" y="53378100"/>
          <a:ext cx="0" cy="3638550"/>
        </a:xfrm>
        <a:prstGeom prst="line">
          <a:avLst/>
        </a:prstGeom>
        <a:noFill/>
        <a:ln w="9525">
          <a:solidFill>
            <a:srgbClr val="000000"/>
          </a:solidFill>
          <a:prstDash val="dash"/>
          <a:round/>
          <a:headEnd/>
          <a:tailEnd/>
        </a:ln>
      </xdr:spPr>
    </xdr:sp>
    <xdr:clientData/>
  </xdr:twoCellAnchor>
  <xdr:twoCellAnchor>
    <xdr:from>
      <xdr:col>1</xdr:col>
      <xdr:colOff>190498</xdr:colOff>
      <xdr:row>271</xdr:row>
      <xdr:rowOff>47623</xdr:rowOff>
    </xdr:from>
    <xdr:to>
      <xdr:col>6</xdr:col>
      <xdr:colOff>285749</xdr:colOff>
      <xdr:row>271</xdr:row>
      <xdr:rowOff>66674</xdr:rowOff>
    </xdr:to>
    <xdr:sp macro="" textlink="">
      <xdr:nvSpPr>
        <xdr:cNvPr id="68" name="Line 105">
          <a:extLst>
            <a:ext uri="{FF2B5EF4-FFF2-40B4-BE49-F238E27FC236}">
              <a16:creationId xmlns:a16="http://schemas.microsoft.com/office/drawing/2014/main" id="{00000000-0008-0000-0000-000044000000}"/>
            </a:ext>
          </a:extLst>
        </xdr:cNvPr>
        <xdr:cNvSpPr>
          <a:spLocks noChangeShapeType="1"/>
        </xdr:cNvSpPr>
      </xdr:nvSpPr>
      <xdr:spPr bwMode="auto">
        <a:xfrm flipH="1" flipV="1">
          <a:off x="1104898" y="53368573"/>
          <a:ext cx="3228976" cy="19051"/>
        </a:xfrm>
        <a:prstGeom prst="line">
          <a:avLst/>
        </a:prstGeom>
        <a:noFill/>
        <a:ln w="9525">
          <a:solidFill>
            <a:srgbClr val="000000"/>
          </a:solidFill>
          <a:prstDash val="dash"/>
          <a:round/>
          <a:headEnd/>
          <a:tailEnd/>
        </a:ln>
      </xdr:spPr>
    </xdr:sp>
    <xdr:clientData/>
  </xdr:twoCellAnchor>
  <xdr:twoCellAnchor>
    <xdr:from>
      <xdr:col>5</xdr:col>
      <xdr:colOff>457199</xdr:colOff>
      <xdr:row>116</xdr:row>
      <xdr:rowOff>50922</xdr:rowOff>
    </xdr:from>
    <xdr:to>
      <xdr:col>7</xdr:col>
      <xdr:colOff>133349</xdr:colOff>
      <xdr:row>118</xdr:row>
      <xdr:rowOff>147696</xdr:rowOff>
    </xdr:to>
    <xdr:grpSp>
      <xdr:nvGrpSpPr>
        <xdr:cNvPr id="71" name="Group 70">
          <a:extLst>
            <a:ext uri="{FF2B5EF4-FFF2-40B4-BE49-F238E27FC236}">
              <a16:creationId xmlns:a16="http://schemas.microsoft.com/office/drawing/2014/main" id="{00000000-0008-0000-0000-000047000000}"/>
            </a:ext>
          </a:extLst>
        </xdr:cNvPr>
        <xdr:cNvGrpSpPr/>
      </xdr:nvGrpSpPr>
      <xdr:grpSpPr>
        <a:xfrm>
          <a:off x="3886199" y="24758772"/>
          <a:ext cx="1362075" cy="420624"/>
          <a:chOff x="3474002" y="24758772"/>
          <a:chExt cx="823972" cy="420624"/>
        </a:xfrm>
      </xdr:grpSpPr>
      <xdr:sp macro="" textlink="">
        <xdr:nvSpPr>
          <xdr:cNvPr id="14" name="Line 17">
            <a:extLst>
              <a:ext uri="{FF2B5EF4-FFF2-40B4-BE49-F238E27FC236}">
                <a16:creationId xmlns:a16="http://schemas.microsoft.com/office/drawing/2014/main" id="{00000000-0008-0000-0000-00000E000000}"/>
              </a:ext>
            </a:extLst>
          </xdr:cNvPr>
          <xdr:cNvSpPr>
            <a:spLocks noChangeShapeType="1"/>
          </xdr:cNvSpPr>
        </xdr:nvSpPr>
        <xdr:spPr bwMode="auto">
          <a:xfrm flipV="1">
            <a:off x="3884002" y="24758772"/>
            <a:ext cx="0" cy="420624"/>
          </a:xfrm>
          <a:prstGeom prst="line">
            <a:avLst/>
          </a:prstGeom>
          <a:noFill/>
          <a:ln w="31750">
            <a:solidFill>
              <a:srgbClr val="FF6600"/>
            </a:solidFill>
            <a:prstDash val="sysDot"/>
            <a:round/>
            <a:headEnd/>
            <a:tailEnd/>
          </a:ln>
        </xdr:spPr>
      </xdr:sp>
      <xdr:sp macro="" textlink="">
        <xdr:nvSpPr>
          <xdr:cNvPr id="69" name="Freeform 69">
            <a:extLst>
              <a:ext uri="{FF2B5EF4-FFF2-40B4-BE49-F238E27FC236}">
                <a16:creationId xmlns:a16="http://schemas.microsoft.com/office/drawing/2014/main" id="{00000000-0008-0000-0000-000045000000}"/>
              </a:ext>
            </a:extLst>
          </xdr:cNvPr>
          <xdr:cNvSpPr>
            <a:spLocks/>
          </xdr:cNvSpPr>
        </xdr:nvSpPr>
        <xdr:spPr bwMode="auto">
          <a:xfrm flipH="1">
            <a:off x="3888399" y="24772619"/>
            <a:ext cx="409575" cy="397194"/>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FF6600"/>
            </a:solidFill>
            <a:round/>
            <a:headEnd/>
            <a:tailEnd/>
          </a:ln>
        </xdr:spPr>
      </xdr:sp>
      <xdr:sp macro="" textlink="">
        <xdr:nvSpPr>
          <xdr:cNvPr id="70" name="Freeform 69">
            <a:extLst>
              <a:ext uri="{FF2B5EF4-FFF2-40B4-BE49-F238E27FC236}">
                <a16:creationId xmlns:a16="http://schemas.microsoft.com/office/drawing/2014/main" id="{00000000-0008-0000-0000-000046000000}"/>
              </a:ext>
            </a:extLst>
          </xdr:cNvPr>
          <xdr:cNvSpPr>
            <a:spLocks/>
          </xdr:cNvSpPr>
        </xdr:nvSpPr>
        <xdr:spPr bwMode="auto">
          <a:xfrm>
            <a:off x="3474002" y="24772619"/>
            <a:ext cx="409575" cy="397194"/>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FF6600"/>
            </a:solidFill>
            <a:round/>
            <a:headEnd/>
            <a:tailEnd/>
          </a:ln>
        </xdr:spPr>
      </xdr:sp>
    </xdr:grpSp>
    <xdr:clientData/>
  </xdr:twoCellAnchor>
  <xdr:twoCellAnchor>
    <xdr:from>
      <xdr:col>4</xdr:col>
      <xdr:colOff>204788</xdr:colOff>
      <xdr:row>147</xdr:row>
      <xdr:rowOff>152400</xdr:rowOff>
    </xdr:from>
    <xdr:to>
      <xdr:col>7</xdr:col>
      <xdr:colOff>320993</xdr:colOff>
      <xdr:row>147</xdr:row>
      <xdr:rowOff>152400</xdr:rowOff>
    </xdr:to>
    <xdr:sp macro="" textlink="">
      <xdr:nvSpPr>
        <xdr:cNvPr id="72" name="Line 7">
          <a:extLst>
            <a:ext uri="{FF2B5EF4-FFF2-40B4-BE49-F238E27FC236}">
              <a16:creationId xmlns:a16="http://schemas.microsoft.com/office/drawing/2014/main" id="{00000000-0008-0000-0000-000048000000}"/>
            </a:ext>
          </a:extLst>
        </xdr:cNvPr>
        <xdr:cNvSpPr>
          <a:spLocks noChangeShapeType="1"/>
        </xdr:cNvSpPr>
      </xdr:nvSpPr>
      <xdr:spPr bwMode="auto">
        <a:xfrm>
          <a:off x="3424238" y="30289500"/>
          <a:ext cx="2011680" cy="0"/>
        </a:xfrm>
        <a:prstGeom prst="line">
          <a:avLst/>
        </a:prstGeom>
        <a:noFill/>
        <a:ln w="9525">
          <a:solidFill>
            <a:srgbClr val="000000"/>
          </a:solidFill>
          <a:round/>
          <a:headEnd/>
          <a:tailEnd/>
        </a:ln>
      </xdr:spPr>
    </xdr:sp>
    <xdr:clientData/>
  </xdr:twoCellAnchor>
  <xdr:twoCellAnchor>
    <xdr:from>
      <xdr:col>4</xdr:col>
      <xdr:colOff>204788</xdr:colOff>
      <xdr:row>157</xdr:row>
      <xdr:rowOff>0</xdr:rowOff>
    </xdr:from>
    <xdr:to>
      <xdr:col>7</xdr:col>
      <xdr:colOff>320993</xdr:colOff>
      <xdr:row>157</xdr:row>
      <xdr:rowOff>0</xdr:rowOff>
    </xdr:to>
    <xdr:sp macro="" textlink="">
      <xdr:nvSpPr>
        <xdr:cNvPr id="80" name="Line 10">
          <a:extLst>
            <a:ext uri="{FF2B5EF4-FFF2-40B4-BE49-F238E27FC236}">
              <a16:creationId xmlns:a16="http://schemas.microsoft.com/office/drawing/2014/main" id="{00000000-0008-0000-0000-000050000000}"/>
            </a:ext>
          </a:extLst>
        </xdr:cNvPr>
        <xdr:cNvSpPr>
          <a:spLocks noChangeShapeType="1"/>
        </xdr:cNvSpPr>
      </xdr:nvSpPr>
      <xdr:spPr bwMode="auto">
        <a:xfrm>
          <a:off x="3424238" y="31756350"/>
          <a:ext cx="2011680" cy="0"/>
        </a:xfrm>
        <a:prstGeom prst="line">
          <a:avLst/>
        </a:prstGeom>
        <a:noFill/>
        <a:ln w="9525">
          <a:solidFill>
            <a:srgbClr val="000000"/>
          </a:solidFill>
          <a:round/>
          <a:headEnd/>
          <a:tailEnd/>
        </a:ln>
      </xdr:spPr>
    </xdr:sp>
    <xdr:clientData/>
  </xdr:twoCellAnchor>
  <xdr:twoCellAnchor>
    <xdr:from>
      <xdr:col>5</xdr:col>
      <xdr:colOff>561975</xdr:colOff>
      <xdr:row>151</xdr:row>
      <xdr:rowOff>76199</xdr:rowOff>
    </xdr:from>
    <xdr:to>
      <xdr:col>7</xdr:col>
      <xdr:colOff>95250</xdr:colOff>
      <xdr:row>157</xdr:row>
      <xdr:rowOff>761</xdr:rowOff>
    </xdr:to>
    <xdr:grpSp>
      <xdr:nvGrpSpPr>
        <xdr:cNvPr id="90" name="Group 89">
          <a:extLst>
            <a:ext uri="{FF2B5EF4-FFF2-40B4-BE49-F238E27FC236}">
              <a16:creationId xmlns:a16="http://schemas.microsoft.com/office/drawing/2014/main" id="{00000000-0008-0000-0000-00005A000000}"/>
            </a:ext>
          </a:extLst>
        </xdr:cNvPr>
        <xdr:cNvGrpSpPr/>
      </xdr:nvGrpSpPr>
      <xdr:grpSpPr>
        <a:xfrm>
          <a:off x="3990975" y="30860999"/>
          <a:ext cx="1219200" cy="896112"/>
          <a:chOff x="3952875" y="30860999"/>
          <a:chExt cx="1285875" cy="896112"/>
        </a:xfrm>
      </xdr:grpSpPr>
      <xdr:sp macro="" textlink="">
        <xdr:nvSpPr>
          <xdr:cNvPr id="82" name="Line 17">
            <a:extLst>
              <a:ext uri="{FF2B5EF4-FFF2-40B4-BE49-F238E27FC236}">
                <a16:creationId xmlns:a16="http://schemas.microsoft.com/office/drawing/2014/main" id="{00000000-0008-0000-0000-000052000000}"/>
              </a:ext>
            </a:extLst>
          </xdr:cNvPr>
          <xdr:cNvSpPr>
            <a:spLocks noChangeShapeType="1"/>
          </xdr:cNvSpPr>
        </xdr:nvSpPr>
        <xdr:spPr bwMode="auto">
          <a:xfrm flipV="1">
            <a:off x="4592557" y="30860999"/>
            <a:ext cx="0" cy="896112"/>
          </a:xfrm>
          <a:prstGeom prst="line">
            <a:avLst/>
          </a:prstGeom>
          <a:noFill/>
          <a:ln w="31750">
            <a:solidFill>
              <a:srgbClr val="008000"/>
            </a:solidFill>
            <a:prstDash val="sysDot"/>
            <a:round/>
            <a:headEnd/>
            <a:tailEnd/>
          </a:ln>
        </xdr:spPr>
      </xdr:sp>
      <xdr:sp macro="" textlink="">
        <xdr:nvSpPr>
          <xdr:cNvPr id="83" name="Freeform 69">
            <a:extLst>
              <a:ext uri="{FF2B5EF4-FFF2-40B4-BE49-F238E27FC236}">
                <a16:creationId xmlns:a16="http://schemas.microsoft.com/office/drawing/2014/main" id="{00000000-0008-0000-0000-000053000000}"/>
              </a:ext>
            </a:extLst>
          </xdr:cNvPr>
          <xdr:cNvSpPr>
            <a:spLocks/>
          </xdr:cNvSpPr>
        </xdr:nvSpPr>
        <xdr:spPr bwMode="auto">
          <a:xfrm flipH="1">
            <a:off x="4596439" y="30876239"/>
            <a:ext cx="642311" cy="868680"/>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008000"/>
            </a:solidFill>
            <a:round/>
            <a:headEnd/>
            <a:tailEnd/>
          </a:ln>
        </xdr:spPr>
      </xdr:sp>
      <xdr:sp macro="" textlink="">
        <xdr:nvSpPr>
          <xdr:cNvPr id="84" name="Freeform 83">
            <a:extLst>
              <a:ext uri="{FF2B5EF4-FFF2-40B4-BE49-F238E27FC236}">
                <a16:creationId xmlns:a16="http://schemas.microsoft.com/office/drawing/2014/main" id="{00000000-0008-0000-0000-000054000000}"/>
              </a:ext>
            </a:extLst>
          </xdr:cNvPr>
          <xdr:cNvSpPr>
            <a:spLocks/>
          </xdr:cNvSpPr>
        </xdr:nvSpPr>
        <xdr:spPr bwMode="auto">
          <a:xfrm>
            <a:off x="3952875" y="30876239"/>
            <a:ext cx="636073" cy="868680"/>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008000"/>
            </a:solidFill>
            <a:round/>
            <a:headEnd/>
            <a:tailEnd/>
          </a:ln>
        </xdr:spPr>
      </xdr:sp>
    </xdr:grpSp>
    <xdr:clientData/>
  </xdr:twoCellAnchor>
  <xdr:twoCellAnchor>
    <xdr:from>
      <xdr:col>4</xdr:col>
      <xdr:colOff>204788</xdr:colOff>
      <xdr:row>176</xdr:row>
      <xdr:rowOff>152400</xdr:rowOff>
    </xdr:from>
    <xdr:to>
      <xdr:col>7</xdr:col>
      <xdr:colOff>320993</xdr:colOff>
      <xdr:row>176</xdr:row>
      <xdr:rowOff>152400</xdr:rowOff>
    </xdr:to>
    <xdr:sp macro="" textlink="">
      <xdr:nvSpPr>
        <xdr:cNvPr id="97" name="Line 7">
          <a:extLst>
            <a:ext uri="{FF2B5EF4-FFF2-40B4-BE49-F238E27FC236}">
              <a16:creationId xmlns:a16="http://schemas.microsoft.com/office/drawing/2014/main" id="{00000000-0008-0000-0000-000061000000}"/>
            </a:ext>
          </a:extLst>
        </xdr:cNvPr>
        <xdr:cNvSpPr>
          <a:spLocks noChangeShapeType="1"/>
        </xdr:cNvSpPr>
      </xdr:nvSpPr>
      <xdr:spPr bwMode="auto">
        <a:xfrm>
          <a:off x="3424238" y="30289500"/>
          <a:ext cx="2011680" cy="0"/>
        </a:xfrm>
        <a:prstGeom prst="line">
          <a:avLst/>
        </a:prstGeom>
        <a:noFill/>
        <a:ln w="9525">
          <a:solidFill>
            <a:srgbClr val="000000"/>
          </a:solidFill>
          <a:round/>
          <a:headEnd/>
          <a:tailEnd/>
        </a:ln>
      </xdr:spPr>
    </xdr:sp>
    <xdr:clientData/>
  </xdr:twoCellAnchor>
  <xdr:twoCellAnchor>
    <xdr:from>
      <xdr:col>4</xdr:col>
      <xdr:colOff>204788</xdr:colOff>
      <xdr:row>183</xdr:row>
      <xdr:rowOff>152400</xdr:rowOff>
    </xdr:from>
    <xdr:to>
      <xdr:col>7</xdr:col>
      <xdr:colOff>320993</xdr:colOff>
      <xdr:row>183</xdr:row>
      <xdr:rowOff>152400</xdr:rowOff>
    </xdr:to>
    <xdr:sp macro="" textlink="">
      <xdr:nvSpPr>
        <xdr:cNvPr id="102" name="Line 7">
          <a:extLst>
            <a:ext uri="{FF2B5EF4-FFF2-40B4-BE49-F238E27FC236}">
              <a16:creationId xmlns:a16="http://schemas.microsoft.com/office/drawing/2014/main" id="{00000000-0008-0000-0000-000066000000}"/>
            </a:ext>
          </a:extLst>
        </xdr:cNvPr>
        <xdr:cNvSpPr>
          <a:spLocks noChangeShapeType="1"/>
        </xdr:cNvSpPr>
      </xdr:nvSpPr>
      <xdr:spPr bwMode="auto">
        <a:xfrm>
          <a:off x="3424238" y="30289500"/>
          <a:ext cx="2011680" cy="0"/>
        </a:xfrm>
        <a:prstGeom prst="line">
          <a:avLst/>
        </a:prstGeom>
        <a:noFill/>
        <a:ln w="9525">
          <a:solidFill>
            <a:srgbClr val="000000"/>
          </a:solidFill>
          <a:round/>
          <a:headEnd/>
          <a:tailEnd/>
        </a:ln>
      </xdr:spPr>
    </xdr:sp>
    <xdr:clientData/>
  </xdr:twoCellAnchor>
  <xdr:twoCellAnchor>
    <xdr:from>
      <xdr:col>5</xdr:col>
      <xdr:colOff>457199</xdr:colOff>
      <xdr:row>145</xdr:row>
      <xdr:rowOff>50922</xdr:rowOff>
    </xdr:from>
    <xdr:to>
      <xdr:col>7</xdr:col>
      <xdr:colOff>133349</xdr:colOff>
      <xdr:row>147</xdr:row>
      <xdr:rowOff>147696</xdr:rowOff>
    </xdr:to>
    <xdr:grpSp>
      <xdr:nvGrpSpPr>
        <xdr:cNvPr id="73" name="Group 72">
          <a:extLst>
            <a:ext uri="{FF2B5EF4-FFF2-40B4-BE49-F238E27FC236}">
              <a16:creationId xmlns:a16="http://schemas.microsoft.com/office/drawing/2014/main" id="{00000000-0008-0000-0000-000049000000}"/>
            </a:ext>
          </a:extLst>
        </xdr:cNvPr>
        <xdr:cNvGrpSpPr/>
      </xdr:nvGrpSpPr>
      <xdr:grpSpPr>
        <a:xfrm>
          <a:off x="3886199" y="29864172"/>
          <a:ext cx="1362075" cy="420624"/>
          <a:chOff x="3474002" y="24758772"/>
          <a:chExt cx="823972" cy="420624"/>
        </a:xfrm>
      </xdr:grpSpPr>
      <xdr:sp macro="" textlink="">
        <xdr:nvSpPr>
          <xdr:cNvPr id="77" name="Line 17">
            <a:extLst>
              <a:ext uri="{FF2B5EF4-FFF2-40B4-BE49-F238E27FC236}">
                <a16:creationId xmlns:a16="http://schemas.microsoft.com/office/drawing/2014/main" id="{00000000-0008-0000-0000-00004D000000}"/>
              </a:ext>
            </a:extLst>
          </xdr:cNvPr>
          <xdr:cNvSpPr>
            <a:spLocks noChangeShapeType="1"/>
          </xdr:cNvSpPr>
        </xdr:nvSpPr>
        <xdr:spPr bwMode="auto">
          <a:xfrm flipV="1">
            <a:off x="3884002" y="24758772"/>
            <a:ext cx="0" cy="420624"/>
          </a:xfrm>
          <a:prstGeom prst="line">
            <a:avLst/>
          </a:prstGeom>
          <a:noFill/>
          <a:ln w="31750">
            <a:solidFill>
              <a:srgbClr val="FF6600"/>
            </a:solidFill>
            <a:prstDash val="sysDot"/>
            <a:round/>
            <a:headEnd/>
            <a:tailEnd/>
          </a:ln>
        </xdr:spPr>
      </xdr:sp>
      <xdr:sp macro="" textlink="">
        <xdr:nvSpPr>
          <xdr:cNvPr id="78" name="Freeform 69">
            <a:extLst>
              <a:ext uri="{FF2B5EF4-FFF2-40B4-BE49-F238E27FC236}">
                <a16:creationId xmlns:a16="http://schemas.microsoft.com/office/drawing/2014/main" id="{00000000-0008-0000-0000-00004E000000}"/>
              </a:ext>
            </a:extLst>
          </xdr:cNvPr>
          <xdr:cNvSpPr>
            <a:spLocks/>
          </xdr:cNvSpPr>
        </xdr:nvSpPr>
        <xdr:spPr bwMode="auto">
          <a:xfrm flipH="1">
            <a:off x="3888399" y="24772619"/>
            <a:ext cx="409575" cy="397194"/>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FF6600"/>
            </a:solidFill>
            <a:round/>
            <a:headEnd/>
            <a:tailEnd/>
          </a:ln>
        </xdr:spPr>
      </xdr:sp>
      <xdr:sp macro="" textlink="">
        <xdr:nvSpPr>
          <xdr:cNvPr id="79" name="Freeform 78">
            <a:extLst>
              <a:ext uri="{FF2B5EF4-FFF2-40B4-BE49-F238E27FC236}">
                <a16:creationId xmlns:a16="http://schemas.microsoft.com/office/drawing/2014/main" id="{00000000-0008-0000-0000-00004F000000}"/>
              </a:ext>
            </a:extLst>
          </xdr:cNvPr>
          <xdr:cNvSpPr>
            <a:spLocks/>
          </xdr:cNvSpPr>
        </xdr:nvSpPr>
        <xdr:spPr bwMode="auto">
          <a:xfrm>
            <a:off x="3474002" y="24772619"/>
            <a:ext cx="409575" cy="397194"/>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FF6600"/>
            </a:solidFill>
            <a:round/>
            <a:headEnd/>
            <a:tailEnd/>
          </a:ln>
        </xdr:spPr>
      </xdr:sp>
    </xdr:grpSp>
    <xdr:clientData/>
  </xdr:twoCellAnchor>
  <xdr:twoCellAnchor>
    <xdr:from>
      <xdr:col>5</xdr:col>
      <xdr:colOff>457199</xdr:colOff>
      <xdr:row>174</xdr:row>
      <xdr:rowOff>57150</xdr:rowOff>
    </xdr:from>
    <xdr:to>
      <xdr:col>7</xdr:col>
      <xdr:colOff>133349</xdr:colOff>
      <xdr:row>176</xdr:row>
      <xdr:rowOff>153924</xdr:rowOff>
    </xdr:to>
    <xdr:grpSp>
      <xdr:nvGrpSpPr>
        <xdr:cNvPr id="81" name="Group 80">
          <a:extLst>
            <a:ext uri="{FF2B5EF4-FFF2-40B4-BE49-F238E27FC236}">
              <a16:creationId xmlns:a16="http://schemas.microsoft.com/office/drawing/2014/main" id="{00000000-0008-0000-0000-000051000000}"/>
            </a:ext>
          </a:extLst>
        </xdr:cNvPr>
        <xdr:cNvGrpSpPr/>
      </xdr:nvGrpSpPr>
      <xdr:grpSpPr>
        <a:xfrm>
          <a:off x="3886199" y="35194875"/>
          <a:ext cx="1362075" cy="420624"/>
          <a:chOff x="3474002" y="24758772"/>
          <a:chExt cx="823972" cy="420624"/>
        </a:xfrm>
      </xdr:grpSpPr>
      <xdr:sp macro="" textlink="">
        <xdr:nvSpPr>
          <xdr:cNvPr id="87" name="Line 17">
            <a:extLst>
              <a:ext uri="{FF2B5EF4-FFF2-40B4-BE49-F238E27FC236}">
                <a16:creationId xmlns:a16="http://schemas.microsoft.com/office/drawing/2014/main" id="{00000000-0008-0000-0000-000057000000}"/>
              </a:ext>
            </a:extLst>
          </xdr:cNvPr>
          <xdr:cNvSpPr>
            <a:spLocks noChangeShapeType="1"/>
          </xdr:cNvSpPr>
        </xdr:nvSpPr>
        <xdr:spPr bwMode="auto">
          <a:xfrm flipV="1">
            <a:off x="3884002" y="24758772"/>
            <a:ext cx="0" cy="420624"/>
          </a:xfrm>
          <a:prstGeom prst="line">
            <a:avLst/>
          </a:prstGeom>
          <a:noFill/>
          <a:ln w="31750">
            <a:solidFill>
              <a:srgbClr val="FF6600"/>
            </a:solidFill>
            <a:prstDash val="sysDot"/>
            <a:round/>
            <a:headEnd/>
            <a:tailEnd/>
          </a:ln>
        </xdr:spPr>
      </xdr:sp>
      <xdr:sp macro="" textlink="">
        <xdr:nvSpPr>
          <xdr:cNvPr id="88" name="Freeform 69">
            <a:extLst>
              <a:ext uri="{FF2B5EF4-FFF2-40B4-BE49-F238E27FC236}">
                <a16:creationId xmlns:a16="http://schemas.microsoft.com/office/drawing/2014/main" id="{00000000-0008-0000-0000-000058000000}"/>
              </a:ext>
            </a:extLst>
          </xdr:cNvPr>
          <xdr:cNvSpPr>
            <a:spLocks/>
          </xdr:cNvSpPr>
        </xdr:nvSpPr>
        <xdr:spPr bwMode="auto">
          <a:xfrm flipH="1">
            <a:off x="3888399" y="24772619"/>
            <a:ext cx="409575" cy="397194"/>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FF6600"/>
            </a:solidFill>
            <a:round/>
            <a:headEnd/>
            <a:tailEnd/>
          </a:ln>
        </xdr:spPr>
      </xdr:sp>
      <xdr:sp macro="" textlink="">
        <xdr:nvSpPr>
          <xdr:cNvPr id="89" name="Freeform 88">
            <a:extLst>
              <a:ext uri="{FF2B5EF4-FFF2-40B4-BE49-F238E27FC236}">
                <a16:creationId xmlns:a16="http://schemas.microsoft.com/office/drawing/2014/main" id="{00000000-0008-0000-0000-000059000000}"/>
              </a:ext>
            </a:extLst>
          </xdr:cNvPr>
          <xdr:cNvSpPr>
            <a:spLocks/>
          </xdr:cNvSpPr>
        </xdr:nvSpPr>
        <xdr:spPr bwMode="auto">
          <a:xfrm>
            <a:off x="3474002" y="24772619"/>
            <a:ext cx="409575" cy="397194"/>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FF6600"/>
            </a:solidFill>
            <a:round/>
            <a:headEnd/>
            <a:tailEnd/>
          </a:ln>
        </xdr:spPr>
      </xdr:sp>
    </xdr:grpSp>
    <xdr:clientData/>
  </xdr:twoCellAnchor>
  <xdr:twoCellAnchor>
    <xdr:from>
      <xdr:col>5</xdr:col>
      <xdr:colOff>457199</xdr:colOff>
      <xdr:row>181</xdr:row>
      <xdr:rowOff>57150</xdr:rowOff>
    </xdr:from>
    <xdr:to>
      <xdr:col>7</xdr:col>
      <xdr:colOff>133349</xdr:colOff>
      <xdr:row>183</xdr:row>
      <xdr:rowOff>153924</xdr:rowOff>
    </xdr:to>
    <xdr:grpSp>
      <xdr:nvGrpSpPr>
        <xdr:cNvPr id="91" name="Group 90">
          <a:extLst>
            <a:ext uri="{FF2B5EF4-FFF2-40B4-BE49-F238E27FC236}">
              <a16:creationId xmlns:a16="http://schemas.microsoft.com/office/drawing/2014/main" id="{00000000-0008-0000-0000-00005B000000}"/>
            </a:ext>
          </a:extLst>
        </xdr:cNvPr>
        <xdr:cNvGrpSpPr/>
      </xdr:nvGrpSpPr>
      <xdr:grpSpPr>
        <a:xfrm>
          <a:off x="3886199" y="36328350"/>
          <a:ext cx="1362075" cy="420624"/>
          <a:chOff x="3474002" y="24758772"/>
          <a:chExt cx="823972" cy="420624"/>
        </a:xfrm>
      </xdr:grpSpPr>
      <xdr:sp macro="" textlink="">
        <xdr:nvSpPr>
          <xdr:cNvPr id="92" name="Line 17">
            <a:extLst>
              <a:ext uri="{FF2B5EF4-FFF2-40B4-BE49-F238E27FC236}">
                <a16:creationId xmlns:a16="http://schemas.microsoft.com/office/drawing/2014/main" id="{00000000-0008-0000-0000-00005C000000}"/>
              </a:ext>
            </a:extLst>
          </xdr:cNvPr>
          <xdr:cNvSpPr>
            <a:spLocks noChangeShapeType="1"/>
          </xdr:cNvSpPr>
        </xdr:nvSpPr>
        <xdr:spPr bwMode="auto">
          <a:xfrm flipV="1">
            <a:off x="3884002" y="24758772"/>
            <a:ext cx="0" cy="420624"/>
          </a:xfrm>
          <a:prstGeom prst="line">
            <a:avLst/>
          </a:prstGeom>
          <a:noFill/>
          <a:ln w="31750">
            <a:solidFill>
              <a:srgbClr val="008000"/>
            </a:solidFill>
            <a:prstDash val="sysDot"/>
            <a:round/>
            <a:headEnd/>
            <a:tailEnd/>
          </a:ln>
        </xdr:spPr>
      </xdr:sp>
      <xdr:sp macro="" textlink="">
        <xdr:nvSpPr>
          <xdr:cNvPr id="93" name="Freeform 69">
            <a:extLst>
              <a:ext uri="{FF2B5EF4-FFF2-40B4-BE49-F238E27FC236}">
                <a16:creationId xmlns:a16="http://schemas.microsoft.com/office/drawing/2014/main" id="{00000000-0008-0000-0000-00005D000000}"/>
              </a:ext>
            </a:extLst>
          </xdr:cNvPr>
          <xdr:cNvSpPr>
            <a:spLocks/>
          </xdr:cNvSpPr>
        </xdr:nvSpPr>
        <xdr:spPr bwMode="auto">
          <a:xfrm flipH="1">
            <a:off x="3888399" y="24772619"/>
            <a:ext cx="409575" cy="397194"/>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008000"/>
            </a:solidFill>
            <a:round/>
            <a:headEnd/>
            <a:tailEnd/>
          </a:ln>
        </xdr:spPr>
      </xdr:sp>
      <xdr:sp macro="" textlink="">
        <xdr:nvSpPr>
          <xdr:cNvPr id="94" name="Freeform 93">
            <a:extLst>
              <a:ext uri="{FF2B5EF4-FFF2-40B4-BE49-F238E27FC236}">
                <a16:creationId xmlns:a16="http://schemas.microsoft.com/office/drawing/2014/main" id="{00000000-0008-0000-0000-00005E000000}"/>
              </a:ext>
            </a:extLst>
          </xdr:cNvPr>
          <xdr:cNvSpPr>
            <a:spLocks/>
          </xdr:cNvSpPr>
        </xdr:nvSpPr>
        <xdr:spPr bwMode="auto">
          <a:xfrm>
            <a:off x="3474002" y="24772619"/>
            <a:ext cx="409575" cy="397194"/>
          </a:xfrm>
          <a:custGeom>
            <a:avLst/>
            <a:gdLst>
              <a:gd name="T0" fmla="*/ 0 w 85"/>
              <a:gd name="T1" fmla="*/ 2147483647 h 39"/>
              <a:gd name="T2" fmla="*/ 2147483647 w 85"/>
              <a:gd name="T3" fmla="*/ 2147483647 h 39"/>
              <a:gd name="T4" fmla="*/ 2147483647 w 85"/>
              <a:gd name="T5" fmla="*/ 2147483647 h 39"/>
              <a:gd name="T6" fmla="*/ 2147483647 w 85"/>
              <a:gd name="T7" fmla="*/ 2147483647 h 39"/>
              <a:gd name="T8" fmla="*/ 2147483647 w 85"/>
              <a:gd name="T9" fmla="*/ 0 h 39"/>
              <a:gd name="T10" fmla="*/ 0 60000 65536"/>
              <a:gd name="T11" fmla="*/ 0 60000 65536"/>
              <a:gd name="T12" fmla="*/ 0 60000 65536"/>
              <a:gd name="T13" fmla="*/ 0 60000 65536"/>
              <a:gd name="T14" fmla="*/ 0 60000 65536"/>
              <a:gd name="T15" fmla="*/ 0 w 85"/>
              <a:gd name="T16" fmla="*/ 0 h 39"/>
              <a:gd name="T17" fmla="*/ 85 w 85"/>
              <a:gd name="T18" fmla="*/ 39 h 39"/>
            </a:gdLst>
            <a:ahLst/>
            <a:cxnLst>
              <a:cxn ang="T10">
                <a:pos x="T0" y="T1"/>
              </a:cxn>
              <a:cxn ang="T11">
                <a:pos x="T2" y="T3"/>
              </a:cxn>
              <a:cxn ang="T12">
                <a:pos x="T4" y="T5"/>
              </a:cxn>
              <a:cxn ang="T13">
                <a:pos x="T6" y="T7"/>
              </a:cxn>
              <a:cxn ang="T14">
                <a:pos x="T8" y="T9"/>
              </a:cxn>
            </a:cxnLst>
            <a:rect l="T15" t="T16" r="T17" b="T18"/>
            <a:pathLst>
              <a:path w="85" h="39">
                <a:moveTo>
                  <a:pt x="0" y="39"/>
                </a:moveTo>
                <a:cubicBezTo>
                  <a:pt x="18" y="38"/>
                  <a:pt x="37" y="37"/>
                  <a:pt x="47" y="33"/>
                </a:cubicBezTo>
                <a:cubicBezTo>
                  <a:pt x="57" y="29"/>
                  <a:pt x="59" y="21"/>
                  <a:pt x="63" y="16"/>
                </a:cubicBezTo>
                <a:cubicBezTo>
                  <a:pt x="67" y="11"/>
                  <a:pt x="68" y="8"/>
                  <a:pt x="72" y="5"/>
                </a:cubicBezTo>
                <a:cubicBezTo>
                  <a:pt x="76" y="2"/>
                  <a:pt x="83" y="1"/>
                  <a:pt x="85" y="0"/>
                </a:cubicBezTo>
              </a:path>
            </a:pathLst>
          </a:custGeom>
          <a:noFill/>
          <a:ln w="38100">
            <a:solidFill>
              <a:srgbClr val="008000"/>
            </a:solidFill>
            <a:round/>
            <a:headEnd/>
            <a:tailEnd/>
          </a:ln>
        </xdr:spPr>
      </xdr:sp>
    </xdr:grpSp>
    <xdr:clientData/>
  </xdr:twoCellAnchor>
</xdr:wsDr>
</file>

<file path=xl/drawings/drawing2.xml><?xml version="1.0" encoding="utf-8"?>
<c:userShapes xmlns:c="http://schemas.openxmlformats.org/drawingml/2006/chart">
  <cdr:relSizeAnchor xmlns:cdr="http://schemas.openxmlformats.org/drawingml/2006/chartDrawing">
    <cdr:from>
      <cdr:x>0.36932</cdr:x>
      <cdr:y>0.56323</cdr:y>
    </cdr:from>
    <cdr:to>
      <cdr:x>0.60744</cdr:x>
      <cdr:y>0.67932</cdr:y>
    </cdr:to>
    <cdr:sp macro="" textlink="">
      <cdr:nvSpPr>
        <cdr:cNvPr id="4097" name="Text Box 1"/>
        <cdr:cNvSpPr txBox="1">
          <a:spLocks xmlns:a="http://schemas.openxmlformats.org/drawingml/2006/main" noChangeArrowheads="1"/>
        </cdr:cNvSpPr>
      </cdr:nvSpPr>
      <cdr:spPr bwMode="auto">
        <a:xfrm xmlns:a="http://schemas.openxmlformats.org/drawingml/2006/main">
          <a:off x="1702602" y="1271449"/>
          <a:ext cx="1097748" cy="26207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900" b="1" i="0" u="none" strike="noStrike" baseline="0">
              <a:solidFill>
                <a:srgbClr val="000080"/>
              </a:solidFill>
              <a:latin typeface="Arial"/>
              <a:cs typeface="Arial"/>
            </a:rPr>
            <a:t>Original scenario</a:t>
          </a:r>
        </a:p>
      </cdr:txBody>
    </cdr:sp>
  </cdr:relSizeAnchor>
  <cdr:relSizeAnchor xmlns:cdr="http://schemas.openxmlformats.org/drawingml/2006/chartDrawing">
    <cdr:from>
      <cdr:x>0.59233</cdr:x>
      <cdr:y>0.20159</cdr:y>
    </cdr:from>
    <cdr:to>
      <cdr:x>0.7445</cdr:x>
      <cdr:y>0.30242</cdr:y>
    </cdr:to>
    <cdr:sp macro="" textlink="">
      <cdr:nvSpPr>
        <cdr:cNvPr id="4098" name="Text Box 2"/>
        <cdr:cNvSpPr txBox="1">
          <a:spLocks xmlns:a="http://schemas.openxmlformats.org/drawingml/2006/main" noChangeArrowheads="1"/>
        </cdr:cNvSpPr>
      </cdr:nvSpPr>
      <cdr:spPr bwMode="auto">
        <a:xfrm xmlns:a="http://schemas.openxmlformats.org/drawingml/2006/main">
          <a:off x="2457410" y="460165"/>
          <a:ext cx="630496" cy="2285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900" b="1" i="0" u="none" strike="noStrike" baseline="0">
              <a:solidFill>
                <a:srgbClr val="008000"/>
              </a:solidFill>
              <a:latin typeface="Arial"/>
              <a:cs typeface="Arial"/>
            </a:rPr>
            <a:t>Scenario 2</a:t>
          </a:r>
        </a:p>
      </cdr:txBody>
    </cdr:sp>
  </cdr:relSizeAnchor>
  <cdr:relSizeAnchor xmlns:cdr="http://schemas.openxmlformats.org/drawingml/2006/chartDrawing">
    <cdr:from>
      <cdr:x>0.19664</cdr:x>
      <cdr:y>0.41211</cdr:y>
    </cdr:from>
    <cdr:to>
      <cdr:x>0.3471</cdr:x>
      <cdr:y>0.51245</cdr:y>
    </cdr:to>
    <cdr:sp macro="" textlink="">
      <cdr:nvSpPr>
        <cdr:cNvPr id="4099" name="Text Box 3"/>
        <cdr:cNvSpPr txBox="1">
          <a:spLocks xmlns:a="http://schemas.openxmlformats.org/drawingml/2006/main" noChangeArrowheads="1"/>
        </cdr:cNvSpPr>
      </cdr:nvSpPr>
      <cdr:spPr bwMode="auto">
        <a:xfrm xmlns:a="http://schemas.openxmlformats.org/drawingml/2006/main">
          <a:off x="817920" y="937397"/>
          <a:ext cx="623411" cy="22748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900" b="1" i="0" u="none" strike="noStrike" baseline="0">
              <a:solidFill>
                <a:srgbClr val="FF0000"/>
              </a:solidFill>
              <a:latin typeface="Arial"/>
              <a:cs typeface="Arial"/>
            </a:rPr>
            <a:t>Scenario 1</a:t>
          </a:r>
        </a:p>
      </cdr:txBody>
    </cdr:sp>
  </cdr:relSizeAnchor>
</c:userShapes>
</file>

<file path=xl/drawings/drawing3.xml><?xml version="1.0" encoding="utf-8"?>
<c:userShapes xmlns:c="http://schemas.openxmlformats.org/drawingml/2006/chart">
  <cdr:relSizeAnchor xmlns:cdr="http://schemas.openxmlformats.org/drawingml/2006/chartDrawing">
    <cdr:from>
      <cdr:x>0.26248</cdr:x>
      <cdr:y>0.07252</cdr:y>
    </cdr:from>
    <cdr:to>
      <cdr:x>0.37538</cdr:x>
      <cdr:y>0.16794</cdr:y>
    </cdr:to>
    <cdr:sp macro="" textlink="">
      <cdr:nvSpPr>
        <cdr:cNvPr id="6145" name="Text Box 1"/>
        <cdr:cNvSpPr txBox="1">
          <a:spLocks xmlns:a="http://schemas.openxmlformats.org/drawingml/2006/main" noChangeArrowheads="1"/>
        </cdr:cNvSpPr>
      </cdr:nvSpPr>
      <cdr:spPr bwMode="auto">
        <a:xfrm xmlns:a="http://schemas.openxmlformats.org/drawingml/2006/main">
          <a:off x="832537" y="180975"/>
          <a:ext cx="358088" cy="23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0" i="0" strike="noStrike">
              <a:solidFill>
                <a:srgbClr val="000000"/>
              </a:solidFill>
              <a:latin typeface="Arial"/>
              <a:cs typeface="Arial"/>
            </a:rPr>
            <a:t>   </a:t>
          </a:r>
          <a:r>
            <a:rPr lang="en-US" sz="1000" b="1" i="0" strike="noStrike">
              <a:solidFill>
                <a:srgbClr val="FF0000"/>
              </a:solidFill>
              <a:latin typeface="Arial"/>
              <a:cs typeface="Arial"/>
            </a:rPr>
            <a:t>W</a:t>
          </a:r>
        </a:p>
      </cdr:txBody>
    </cdr:sp>
  </cdr:relSizeAnchor>
  <cdr:relSizeAnchor xmlns:cdr="http://schemas.openxmlformats.org/drawingml/2006/chartDrawing">
    <cdr:from>
      <cdr:x>0.24695</cdr:x>
      <cdr:y>0.11737</cdr:y>
    </cdr:from>
    <cdr:to>
      <cdr:x>0.29339</cdr:x>
      <cdr:y>0.17557</cdr:y>
    </cdr:to>
    <cdr:sp macro="" textlink="">
      <cdr:nvSpPr>
        <cdr:cNvPr id="6146" name="Line 2"/>
        <cdr:cNvSpPr>
          <a:spLocks xmlns:a="http://schemas.openxmlformats.org/drawingml/2006/main" noChangeShapeType="1"/>
        </cdr:cNvSpPr>
      </cdr:nvSpPr>
      <cdr:spPr bwMode="auto">
        <a:xfrm xmlns:a="http://schemas.openxmlformats.org/drawingml/2006/main" flipH="1">
          <a:off x="783278" y="292902"/>
          <a:ext cx="147304" cy="145247"/>
        </a:xfrm>
        <a:prstGeom xmlns:a="http://schemas.openxmlformats.org/drawingml/2006/main" prst="line">
          <a:avLst/>
        </a:prstGeom>
        <a:noFill xmlns:a="http://schemas.openxmlformats.org/drawingml/2006/main"/>
        <a:ln xmlns:a="http://schemas.openxmlformats.org/drawingml/2006/main" w="9525">
          <a:solidFill>
            <a:srgbClr val="FF0000"/>
          </a:solidFill>
          <a:round/>
          <a:headEnd/>
          <a:tailEnd type="triangle" w="med" len="med"/>
        </a:ln>
      </cdr:spPr>
      <cdr:txBody>
        <a:bodyPr xmlns:a="http://schemas.openxmlformats.org/drawingml/2006/main"/>
        <a:lstStyle xmlns:a="http://schemas.openxmlformats.org/drawingml/2006/main"/>
        <a:p xmlns:a="http://schemas.openxmlformats.org/drawingml/2006/main">
          <a:endParaRPr lang="en-US"/>
        </a:p>
      </cdr:txBody>
    </cdr:sp>
  </cdr:relSizeAnchor>
</c:userShapes>
</file>

<file path=xl/drawings/drawing4.xml><?xml version="1.0" encoding="utf-8"?>
<c:userShapes xmlns:c="http://schemas.openxmlformats.org/drawingml/2006/chart">
  <cdr:relSizeAnchor xmlns:cdr="http://schemas.openxmlformats.org/drawingml/2006/chartDrawing">
    <cdr:from>
      <cdr:x>0.18886</cdr:x>
      <cdr:y>0.60197</cdr:y>
    </cdr:from>
    <cdr:to>
      <cdr:x>0.92411</cdr:x>
      <cdr:y>0.6027</cdr:y>
    </cdr:to>
    <cdr:sp macro="" textlink="">
      <cdr:nvSpPr>
        <cdr:cNvPr id="25615" name="Line 15"/>
        <cdr:cNvSpPr>
          <a:spLocks xmlns:a="http://schemas.openxmlformats.org/drawingml/2006/main" noChangeShapeType="1"/>
        </cdr:cNvSpPr>
      </cdr:nvSpPr>
      <cdr:spPr bwMode="auto">
        <a:xfrm xmlns:a="http://schemas.openxmlformats.org/drawingml/2006/main">
          <a:off x="1118133" y="2930236"/>
          <a:ext cx="4534717" cy="0"/>
        </a:xfrm>
        <a:prstGeom xmlns:a="http://schemas.openxmlformats.org/drawingml/2006/main" prst="line">
          <a:avLst/>
        </a:prstGeom>
        <a:noFill xmlns:a="http://schemas.openxmlformats.org/drawingml/2006/main"/>
        <a:ln xmlns:a="http://schemas.openxmlformats.org/drawingml/2006/main" w="28575">
          <a:solidFill>
            <a:srgbClr val="000000"/>
          </a:solidFill>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0.04177</cdr:x>
      <cdr:y>0.58138</cdr:y>
    </cdr:from>
    <cdr:to>
      <cdr:x>0.18886</cdr:x>
      <cdr:y>0.63041</cdr:y>
    </cdr:to>
    <cdr:sp macro="" textlink="">
      <cdr:nvSpPr>
        <cdr:cNvPr id="25616" name="Text Box 16"/>
        <cdr:cNvSpPr txBox="1">
          <a:spLocks xmlns:a="http://schemas.openxmlformats.org/drawingml/2006/main" noChangeArrowheads="1"/>
        </cdr:cNvSpPr>
      </cdr:nvSpPr>
      <cdr:spPr bwMode="auto">
        <a:xfrm xmlns:a="http://schemas.openxmlformats.org/drawingml/2006/main">
          <a:off x="250925" y="2830821"/>
          <a:ext cx="867208" cy="23835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strike="noStrike">
              <a:solidFill>
                <a:srgbClr val="000080"/>
              </a:solidFill>
              <a:latin typeface="Arial"/>
              <a:cs typeface="Arial"/>
            </a:rPr>
            <a:t>r</a:t>
          </a:r>
          <a:r>
            <a:rPr lang="en-US" sz="1000" b="1" i="0" strike="noStrike" baseline="-25000">
              <a:solidFill>
                <a:srgbClr val="000080"/>
              </a:solidFill>
              <a:latin typeface="Arial"/>
              <a:cs typeface="Arial"/>
            </a:rPr>
            <a:t>RF</a:t>
          </a:r>
          <a:r>
            <a:rPr lang="en-US" sz="1000" b="1" i="0" strike="noStrike">
              <a:solidFill>
                <a:srgbClr val="000080"/>
              </a:solidFill>
              <a:latin typeface="Arial"/>
              <a:cs typeface="Arial"/>
            </a:rPr>
            <a:t> = 3.0%</a:t>
          </a:r>
          <a:endParaRPr lang="en-US" sz="1000" b="0" i="0" strike="noStrike">
            <a:solidFill>
              <a:srgbClr val="000080"/>
            </a:solidFill>
            <a:latin typeface="Arial"/>
            <a:cs typeface="Arial"/>
          </a:endParaRPr>
        </a:p>
        <a:p xmlns:a="http://schemas.openxmlformats.org/drawingml/2006/main">
          <a:pPr algn="l" rtl="0">
            <a:defRPr sz="1000"/>
          </a:pPr>
          <a:endParaRPr lang="en-US" sz="1000" b="0" i="0" strike="noStrike">
            <a:solidFill>
              <a:srgbClr val="000000"/>
            </a:solidFill>
            <a:latin typeface="Arial"/>
            <a:cs typeface="Arial"/>
          </a:endParaRPr>
        </a:p>
      </cdr:txBody>
    </cdr:sp>
  </cdr:relSizeAnchor>
  <cdr:relSizeAnchor xmlns:cdr="http://schemas.openxmlformats.org/drawingml/2006/chartDrawing">
    <cdr:from>
      <cdr:x>0.058</cdr:x>
      <cdr:y>0.45882</cdr:y>
    </cdr:from>
    <cdr:to>
      <cdr:x>0.17558</cdr:x>
      <cdr:y>0.49999</cdr:y>
    </cdr:to>
    <cdr:sp macro="" textlink="">
      <cdr:nvSpPr>
        <cdr:cNvPr id="25617" name="Text Box 17"/>
        <cdr:cNvSpPr txBox="1">
          <a:spLocks xmlns:a="http://schemas.openxmlformats.org/drawingml/2006/main" noChangeArrowheads="1"/>
        </cdr:cNvSpPr>
      </cdr:nvSpPr>
      <cdr:spPr bwMode="auto">
        <a:xfrm xmlns:a="http://schemas.openxmlformats.org/drawingml/2006/main">
          <a:off x="346637" y="2235530"/>
          <a:ext cx="694637" cy="2000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strike="noStrike">
              <a:solidFill>
                <a:srgbClr val="800000"/>
              </a:solidFill>
              <a:latin typeface="Arial"/>
              <a:cs typeface="Arial"/>
            </a:rPr>
            <a:t>r</a:t>
          </a:r>
          <a:r>
            <a:rPr lang="en-US" sz="1000" b="1" i="0" strike="noStrike" baseline="-25000">
              <a:solidFill>
                <a:srgbClr val="800000"/>
              </a:solidFill>
              <a:latin typeface="Arial"/>
              <a:cs typeface="Arial"/>
            </a:rPr>
            <a:t>L</a:t>
          </a:r>
          <a:r>
            <a:rPr lang="en-US" sz="1000" b="1" i="0" strike="noStrike">
              <a:solidFill>
                <a:srgbClr val="800000"/>
              </a:solidFill>
              <a:latin typeface="Arial"/>
              <a:cs typeface="Arial"/>
            </a:rPr>
            <a:t> = 5.5%</a:t>
          </a:r>
          <a:endParaRPr lang="en-US" sz="1000" b="0" i="0" strike="noStrike">
            <a:solidFill>
              <a:srgbClr val="800000"/>
            </a:solidFill>
            <a:latin typeface="Arial"/>
            <a:cs typeface="Arial"/>
          </a:endParaRPr>
        </a:p>
        <a:p xmlns:a="http://schemas.openxmlformats.org/drawingml/2006/main">
          <a:pPr algn="l" rtl="0">
            <a:defRPr sz="1000"/>
          </a:pPr>
          <a:endParaRPr lang="en-US" sz="1000" b="0" i="0" strike="noStrike">
            <a:solidFill>
              <a:srgbClr val="000000"/>
            </a:solidFill>
            <a:latin typeface="Arial"/>
            <a:cs typeface="Arial"/>
          </a:endParaRPr>
        </a:p>
      </cdr:txBody>
    </cdr:sp>
  </cdr:relSizeAnchor>
  <cdr:relSizeAnchor xmlns:cdr="http://schemas.openxmlformats.org/drawingml/2006/chartDrawing">
    <cdr:from>
      <cdr:x>0.00971</cdr:x>
      <cdr:y>0.32915</cdr:y>
    </cdr:from>
    <cdr:to>
      <cdr:x>0.17902</cdr:x>
      <cdr:y>0.39267</cdr:y>
    </cdr:to>
    <cdr:sp macro="" textlink="">
      <cdr:nvSpPr>
        <cdr:cNvPr id="25618" name="Text Box 18"/>
        <cdr:cNvSpPr txBox="1">
          <a:spLocks xmlns:a="http://schemas.openxmlformats.org/drawingml/2006/main" noChangeArrowheads="1"/>
        </cdr:cNvSpPr>
      </cdr:nvSpPr>
      <cdr:spPr bwMode="auto">
        <a:xfrm xmlns:a="http://schemas.openxmlformats.org/drawingml/2006/main">
          <a:off x="57151" y="1588666"/>
          <a:ext cx="998114" cy="30680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strike="noStrike">
              <a:solidFill>
                <a:srgbClr val="008000"/>
              </a:solidFill>
              <a:latin typeface="Arial"/>
              <a:cs typeface="Arial"/>
            </a:rPr>
            <a:t>r</a:t>
          </a:r>
          <a:r>
            <a:rPr lang="en-US" sz="1000" b="1" i="0" strike="noStrike" baseline="-25000">
              <a:solidFill>
                <a:srgbClr val="008000"/>
              </a:solidFill>
              <a:latin typeface="Arial"/>
              <a:cs typeface="Arial"/>
            </a:rPr>
            <a:t>A</a:t>
          </a:r>
          <a:r>
            <a:rPr lang="en-US" sz="1000" b="1" i="0" strike="noStrike">
              <a:solidFill>
                <a:srgbClr val="008000"/>
              </a:solidFill>
              <a:latin typeface="Arial"/>
              <a:cs typeface="Arial"/>
            </a:rPr>
            <a:t> = r</a:t>
          </a:r>
          <a:r>
            <a:rPr lang="en-US" sz="1000" b="1" i="0" strike="noStrike" baseline="-25000">
              <a:solidFill>
                <a:srgbClr val="008000"/>
              </a:solidFill>
              <a:latin typeface="Arial"/>
              <a:cs typeface="Arial"/>
            </a:rPr>
            <a:t>M</a:t>
          </a:r>
          <a:r>
            <a:rPr lang="en-US" sz="1000" b="1" i="0" strike="noStrike">
              <a:solidFill>
                <a:srgbClr val="008000"/>
              </a:solidFill>
              <a:latin typeface="Arial"/>
              <a:cs typeface="Arial"/>
            </a:rPr>
            <a:t> = 8.0% </a:t>
          </a:r>
          <a:endParaRPr lang="en-US" sz="1000" b="0" i="0" strike="noStrike">
            <a:solidFill>
              <a:srgbClr val="008000"/>
            </a:solidFill>
            <a:latin typeface="Arial"/>
            <a:cs typeface="Arial"/>
          </a:endParaRPr>
        </a:p>
        <a:p xmlns:a="http://schemas.openxmlformats.org/drawingml/2006/main">
          <a:pPr algn="ctr" rtl="0">
            <a:defRPr sz="1000"/>
          </a:pPr>
          <a:endParaRPr lang="en-US" sz="1000" b="0" i="0" strike="noStrike">
            <a:solidFill>
              <a:srgbClr val="000000"/>
            </a:solidFill>
            <a:latin typeface="Arial"/>
            <a:cs typeface="Arial"/>
          </a:endParaRPr>
        </a:p>
      </cdr:txBody>
    </cdr:sp>
  </cdr:relSizeAnchor>
  <cdr:relSizeAnchor xmlns:cdr="http://schemas.openxmlformats.org/drawingml/2006/chartDrawing">
    <cdr:from>
      <cdr:x>0.05825</cdr:x>
      <cdr:y>0.09897</cdr:y>
    </cdr:from>
    <cdr:to>
      <cdr:x>0.18911</cdr:x>
      <cdr:y>0.14187</cdr:y>
    </cdr:to>
    <cdr:sp macro="" textlink="">
      <cdr:nvSpPr>
        <cdr:cNvPr id="25619" name="Text Box 19"/>
        <cdr:cNvSpPr txBox="1">
          <a:spLocks xmlns:a="http://schemas.openxmlformats.org/drawingml/2006/main" noChangeArrowheads="1"/>
        </cdr:cNvSpPr>
      </cdr:nvSpPr>
      <cdr:spPr bwMode="auto">
        <a:xfrm xmlns:a="http://schemas.openxmlformats.org/drawingml/2006/main">
          <a:off x="346637" y="486788"/>
          <a:ext cx="771496" cy="20960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strike="noStrike">
              <a:solidFill>
                <a:srgbClr val="0000FF"/>
              </a:solidFill>
              <a:latin typeface="Arial"/>
              <a:cs typeface="Arial"/>
            </a:rPr>
            <a:t>r</a:t>
          </a:r>
          <a:r>
            <a:rPr lang="en-US" sz="1000" b="1" i="0" strike="noStrike" baseline="-25000">
              <a:solidFill>
                <a:srgbClr val="0000FF"/>
              </a:solidFill>
              <a:latin typeface="Arial"/>
              <a:cs typeface="Arial"/>
            </a:rPr>
            <a:t>H</a:t>
          </a:r>
          <a:r>
            <a:rPr lang="en-US" sz="1000" b="1" i="0" strike="noStrike">
              <a:solidFill>
                <a:srgbClr val="0000FF"/>
              </a:solidFill>
              <a:latin typeface="Arial"/>
              <a:cs typeface="Arial"/>
            </a:rPr>
            <a:t> = 13.0%</a:t>
          </a:r>
          <a:endParaRPr lang="en-US" sz="1000" b="0" i="0" strike="noStrike">
            <a:solidFill>
              <a:srgbClr val="000000"/>
            </a:solidFill>
            <a:latin typeface="Arial"/>
            <a:cs typeface="Arial"/>
          </a:endParaRPr>
        </a:p>
        <a:p xmlns:a="http://schemas.openxmlformats.org/drawingml/2006/main">
          <a:pPr algn="l" rtl="0">
            <a:defRPr sz="1000"/>
          </a:pPr>
          <a:endParaRPr lang="en-US" sz="1000" b="0" i="0" strike="noStrike">
            <a:solidFill>
              <a:srgbClr val="000000"/>
            </a:solidFill>
            <a:latin typeface="Arial"/>
            <a:cs typeface="Arial"/>
          </a:endParaRPr>
        </a:p>
      </cdr:txBody>
    </cdr:sp>
  </cdr:relSizeAnchor>
  <cdr:relSizeAnchor xmlns:cdr="http://schemas.openxmlformats.org/drawingml/2006/chartDrawing">
    <cdr:from>
      <cdr:x>0.18886</cdr:x>
      <cdr:y>0.60417</cdr:y>
    </cdr:from>
    <cdr:to>
      <cdr:x>0.22168</cdr:x>
      <cdr:y>0.87201</cdr:y>
    </cdr:to>
    <cdr:sp macro="" textlink="">
      <cdr:nvSpPr>
        <cdr:cNvPr id="25620" name="AutoShape 20"/>
        <cdr:cNvSpPr>
          <a:spLocks xmlns:a="http://schemas.openxmlformats.org/drawingml/2006/main"/>
        </cdr:cNvSpPr>
      </cdr:nvSpPr>
      <cdr:spPr bwMode="auto">
        <a:xfrm xmlns:a="http://schemas.openxmlformats.org/drawingml/2006/main">
          <a:off x="1113187" y="2904652"/>
          <a:ext cx="191738" cy="1286348"/>
        </a:xfrm>
        <a:prstGeom xmlns:a="http://schemas.openxmlformats.org/drawingml/2006/main" prst="rightBrace">
          <a:avLst>
            <a:gd name="adj1" fmla="val 110956"/>
            <a:gd name="adj2" fmla="val 50000"/>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0.01189</cdr:x>
      <cdr:y>0.00975</cdr:y>
    </cdr:from>
    <cdr:to>
      <cdr:x>0.18013</cdr:x>
      <cdr:y>0.0823</cdr:y>
    </cdr:to>
    <cdr:sp macro="" textlink="">
      <cdr:nvSpPr>
        <cdr:cNvPr id="25621" name="Text Box 21"/>
        <cdr:cNvSpPr txBox="1">
          <a:spLocks xmlns:a="http://schemas.openxmlformats.org/drawingml/2006/main" noChangeArrowheads="1"/>
        </cdr:cNvSpPr>
      </cdr:nvSpPr>
      <cdr:spPr bwMode="auto">
        <a:xfrm xmlns:a="http://schemas.openxmlformats.org/drawingml/2006/main">
          <a:off x="67407" y="47456"/>
          <a:ext cx="953480" cy="35312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strike="noStrike">
              <a:solidFill>
                <a:srgbClr val="000000"/>
              </a:solidFill>
              <a:latin typeface="Arial"/>
              <a:cs typeface="Arial"/>
            </a:rPr>
            <a:t>Required Rate of Return </a:t>
          </a:r>
        </a:p>
      </cdr:txBody>
    </cdr:sp>
  </cdr:relSizeAnchor>
  <cdr:relSizeAnchor xmlns:cdr="http://schemas.openxmlformats.org/drawingml/2006/chartDrawing">
    <cdr:from>
      <cdr:x>0.18824</cdr:x>
      <cdr:y>0.06458</cdr:y>
    </cdr:from>
    <cdr:to>
      <cdr:x>0.18824</cdr:x>
      <cdr:y>0.86497</cdr:y>
    </cdr:to>
    <cdr:sp macro="" textlink="">
      <cdr:nvSpPr>
        <cdr:cNvPr id="11" name="Straight Connector 10"/>
        <cdr:cNvSpPr/>
      </cdr:nvSpPr>
      <cdr:spPr>
        <a:xfrm xmlns:a="http://schemas.openxmlformats.org/drawingml/2006/main" flipV="1">
          <a:off x="1066800" y="314325"/>
          <a:ext cx="0" cy="3895725"/>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0</xdr:col>
      <xdr:colOff>47625</xdr:colOff>
      <xdr:row>8</xdr:row>
      <xdr:rowOff>38100</xdr:rowOff>
    </xdr:from>
    <xdr:to>
      <xdr:col>5</xdr:col>
      <xdr:colOff>208686</xdr:colOff>
      <xdr:row>30</xdr:row>
      <xdr:rowOff>19050</xdr:rowOff>
    </xdr:to>
    <xdr:pic>
      <xdr:nvPicPr>
        <xdr:cNvPr id="2" name="Picture 1" descr="Concise7e_Web8A_Pic#1.GIF">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47625" y="1352550"/>
          <a:ext cx="4044086" cy="3543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331"/>
  <sheetViews>
    <sheetView tabSelected="1" zoomScaleNormal="100" zoomScaleSheetLayoutView="100" workbookViewId="0"/>
  </sheetViews>
  <sheetFormatPr defaultColWidth="10.7109375" defaultRowHeight="12.75" x14ac:dyDescent="0.2"/>
  <cols>
    <col min="1" max="1" width="13.7109375" customWidth="1"/>
    <col min="2" max="2" width="9.28515625" customWidth="1"/>
    <col min="3" max="3" width="16" customWidth="1"/>
    <col min="4" max="4" width="9.28515625" customWidth="1"/>
    <col min="5" max="5" width="3.140625" customWidth="1"/>
    <col min="6" max="6" width="9.28515625" customWidth="1"/>
    <col min="7" max="7" width="16" customWidth="1"/>
    <col min="8" max="8" width="10.140625" bestFit="1" customWidth="1"/>
    <col min="9" max="9" width="10.5703125" customWidth="1"/>
  </cols>
  <sheetData>
    <row r="1" spans="1:8" x14ac:dyDescent="0.2">
      <c r="A1" s="51" t="s">
        <v>60</v>
      </c>
      <c r="B1" s="51"/>
      <c r="C1" s="418">
        <f ca="1">NOW()</f>
        <v>43139.538994328701</v>
      </c>
      <c r="D1" s="418"/>
      <c r="E1" s="418"/>
      <c r="F1" s="418"/>
      <c r="G1" s="52"/>
      <c r="H1" s="407">
        <v>43139</v>
      </c>
    </row>
    <row r="3" spans="1:8" ht="15.75" x14ac:dyDescent="0.25">
      <c r="A3" s="419" t="s">
        <v>71</v>
      </c>
      <c r="B3" s="419"/>
      <c r="C3" s="419"/>
      <c r="D3" s="419"/>
      <c r="E3" s="419"/>
      <c r="F3" s="419"/>
      <c r="G3" s="419"/>
      <c r="H3" s="419"/>
    </row>
    <row r="5" spans="1:8" ht="87.75" customHeight="1" x14ac:dyDescent="0.2">
      <c r="A5" s="411" t="s">
        <v>0</v>
      </c>
      <c r="B5" s="411"/>
      <c r="C5" s="411"/>
      <c r="D5" s="411"/>
      <c r="E5" s="411"/>
      <c r="F5" s="411"/>
      <c r="G5" s="411"/>
      <c r="H5" s="411"/>
    </row>
    <row r="6" spans="1:8" x14ac:dyDescent="0.2">
      <c r="A6" s="66"/>
      <c r="B6" s="66"/>
      <c r="C6" s="66"/>
      <c r="D6" s="66"/>
      <c r="E6" s="66"/>
      <c r="F6" s="66"/>
      <c r="G6" s="66"/>
      <c r="H6" s="66"/>
    </row>
    <row r="7" spans="1:8" x14ac:dyDescent="0.2">
      <c r="A7" s="1"/>
    </row>
    <row r="8" spans="1:8" ht="15.75" x14ac:dyDescent="0.25">
      <c r="A8" s="6" t="s">
        <v>110</v>
      </c>
    </row>
    <row r="9" spans="1:8" ht="40.5" customHeight="1" x14ac:dyDescent="0.2">
      <c r="A9" s="411" t="s">
        <v>74</v>
      </c>
      <c r="B9" s="411"/>
      <c r="C9" s="411"/>
      <c r="D9" s="411"/>
      <c r="E9" s="411"/>
      <c r="F9" s="411"/>
      <c r="G9" s="411"/>
      <c r="H9" s="411"/>
    </row>
    <row r="10" spans="1:8" x14ac:dyDescent="0.2">
      <c r="A10" s="1"/>
    </row>
    <row r="11" spans="1:8" x14ac:dyDescent="0.2">
      <c r="A11" s="2" t="s">
        <v>18</v>
      </c>
      <c r="B11" s="3"/>
      <c r="C11" s="3"/>
      <c r="D11" s="3"/>
      <c r="E11" s="3"/>
    </row>
    <row r="12" spans="1:8" ht="41.25" customHeight="1" x14ac:dyDescent="0.2">
      <c r="A12" s="411" t="s">
        <v>19</v>
      </c>
      <c r="B12" s="411"/>
      <c r="C12" s="411"/>
      <c r="D12" s="411"/>
      <c r="E12" s="411"/>
      <c r="F12" s="411"/>
      <c r="G12" s="411"/>
      <c r="H12" s="411"/>
    </row>
    <row r="13" spans="1:8" x14ac:dyDescent="0.2">
      <c r="A13" s="65"/>
      <c r="B13" s="65"/>
      <c r="C13" s="65"/>
      <c r="D13" s="65"/>
      <c r="E13" s="65"/>
      <c r="F13" s="65"/>
      <c r="G13" s="65"/>
      <c r="H13" s="65"/>
    </row>
    <row r="14" spans="1:8" x14ac:dyDescent="0.2">
      <c r="A14" s="112" t="s">
        <v>90</v>
      </c>
      <c r="B14" s="97"/>
      <c r="C14" s="97"/>
      <c r="D14" s="97"/>
      <c r="E14" s="97"/>
      <c r="F14" s="97"/>
      <c r="G14" s="97"/>
      <c r="H14" s="97"/>
    </row>
    <row r="15" spans="1:8" x14ac:dyDescent="0.2">
      <c r="A15" s="97"/>
      <c r="B15" s="97"/>
      <c r="C15" s="97"/>
      <c r="D15" s="97"/>
      <c r="E15" s="97"/>
      <c r="F15" s="97"/>
      <c r="G15" s="97"/>
      <c r="H15" s="97"/>
    </row>
    <row r="16" spans="1:8" ht="13.5" thickBot="1" x14ac:dyDescent="0.25">
      <c r="A16" s="98"/>
      <c r="B16" s="420" t="s">
        <v>81</v>
      </c>
      <c r="C16" s="420"/>
      <c r="D16" s="420"/>
      <c r="E16" s="104"/>
      <c r="F16" s="412" t="s">
        <v>1</v>
      </c>
      <c r="G16" s="412"/>
      <c r="H16" s="412"/>
    </row>
    <row r="17" spans="1:10" x14ac:dyDescent="0.2">
      <c r="A17" s="98"/>
      <c r="B17" s="67"/>
      <c r="C17" s="68" t="s">
        <v>84</v>
      </c>
      <c r="D17" s="67"/>
      <c r="E17" s="105"/>
      <c r="F17" s="83"/>
      <c r="G17" s="84" t="s">
        <v>84</v>
      </c>
      <c r="H17" s="83"/>
    </row>
    <row r="18" spans="1:10" x14ac:dyDescent="0.2">
      <c r="A18" s="99" t="s">
        <v>75</v>
      </c>
      <c r="B18" s="69" t="s">
        <v>5</v>
      </c>
      <c r="C18" s="70" t="s">
        <v>13</v>
      </c>
      <c r="D18" s="71"/>
      <c r="E18" s="106"/>
      <c r="F18" s="85" t="s">
        <v>5</v>
      </c>
      <c r="G18" s="86" t="s">
        <v>13</v>
      </c>
      <c r="H18" s="83"/>
    </row>
    <row r="19" spans="1:10" x14ac:dyDescent="0.2">
      <c r="A19" s="100" t="s">
        <v>76</v>
      </c>
      <c r="B19" s="69" t="s">
        <v>79</v>
      </c>
      <c r="C19" s="70" t="s">
        <v>83</v>
      </c>
      <c r="D19" s="71"/>
      <c r="E19" s="106"/>
      <c r="F19" s="85" t="s">
        <v>79</v>
      </c>
      <c r="G19" s="86" t="s">
        <v>83</v>
      </c>
      <c r="H19" s="83"/>
    </row>
    <row r="20" spans="1:10" x14ac:dyDescent="0.2">
      <c r="A20" s="100" t="s">
        <v>77</v>
      </c>
      <c r="B20" s="69" t="s">
        <v>78</v>
      </c>
      <c r="C20" s="68" t="s">
        <v>78</v>
      </c>
      <c r="D20" s="70" t="s">
        <v>85</v>
      </c>
      <c r="E20" s="107"/>
      <c r="F20" s="85" t="s">
        <v>78</v>
      </c>
      <c r="G20" s="84" t="s">
        <v>78</v>
      </c>
      <c r="H20" s="86" t="s">
        <v>85</v>
      </c>
      <c r="J20" s="19"/>
    </row>
    <row r="21" spans="1:10" x14ac:dyDescent="0.2">
      <c r="A21" s="100" t="s">
        <v>78</v>
      </c>
      <c r="B21" s="69" t="s">
        <v>80</v>
      </c>
      <c r="C21" s="70" t="s">
        <v>82</v>
      </c>
      <c r="D21" s="72" t="s">
        <v>86</v>
      </c>
      <c r="E21" s="108"/>
      <c r="F21" s="85" t="s">
        <v>80</v>
      </c>
      <c r="G21" s="86" t="s">
        <v>82</v>
      </c>
      <c r="H21" s="87" t="s">
        <v>89</v>
      </c>
      <c r="J21" s="19"/>
    </row>
    <row r="22" spans="1:10" x14ac:dyDescent="0.2">
      <c r="A22" s="101" t="s">
        <v>20</v>
      </c>
      <c r="B22" s="73" t="s">
        <v>21</v>
      </c>
      <c r="C22" s="74" t="s">
        <v>22</v>
      </c>
      <c r="D22" s="74" t="s">
        <v>23</v>
      </c>
      <c r="E22" s="109"/>
      <c r="F22" s="88" t="s">
        <v>24</v>
      </c>
      <c r="G22" s="89" t="s">
        <v>87</v>
      </c>
      <c r="H22" s="89" t="s">
        <v>88</v>
      </c>
      <c r="J22" s="19"/>
    </row>
    <row r="23" spans="1:10" x14ac:dyDescent="0.2">
      <c r="A23" s="102" t="s">
        <v>2</v>
      </c>
      <c r="B23" s="75">
        <v>0.3</v>
      </c>
      <c r="C23" s="76">
        <v>0.8</v>
      </c>
      <c r="D23" s="77">
        <f>B23*C23</f>
        <v>0.24</v>
      </c>
      <c r="E23" s="110"/>
      <c r="F23" s="90">
        <v>0.3</v>
      </c>
      <c r="G23" s="91">
        <v>0.15</v>
      </c>
      <c r="H23" s="92">
        <f>F23*G23</f>
        <v>4.4999999999999998E-2</v>
      </c>
      <c r="J23" s="20"/>
    </row>
    <row r="24" spans="1:10" x14ac:dyDescent="0.2">
      <c r="A24" s="102" t="s">
        <v>3</v>
      </c>
      <c r="B24" s="75">
        <v>0.4</v>
      </c>
      <c r="C24" s="76">
        <v>0.1</v>
      </c>
      <c r="D24" s="77">
        <f t="shared" ref="D24:D25" si="0">B24*C24</f>
        <v>4.0000000000000008E-2</v>
      </c>
      <c r="E24" s="110"/>
      <c r="F24" s="90">
        <v>0.4</v>
      </c>
      <c r="G24" s="91">
        <v>0.1</v>
      </c>
      <c r="H24" s="92">
        <f t="shared" ref="H24:H25" si="1">F24*G24</f>
        <v>4.0000000000000008E-2</v>
      </c>
      <c r="J24" s="20"/>
    </row>
    <row r="25" spans="1:10" x14ac:dyDescent="0.2">
      <c r="A25" s="102" t="s">
        <v>4</v>
      </c>
      <c r="B25" s="78">
        <v>0.3</v>
      </c>
      <c r="C25" s="76">
        <v>-0.6</v>
      </c>
      <c r="D25" s="79">
        <f t="shared" si="0"/>
        <v>-0.18</v>
      </c>
      <c r="E25" s="110"/>
      <c r="F25" s="93">
        <v>0.3</v>
      </c>
      <c r="G25" s="91">
        <v>0.05</v>
      </c>
      <c r="H25" s="400">
        <f t="shared" si="1"/>
        <v>1.4999999999999999E-2</v>
      </c>
      <c r="J25" s="20"/>
    </row>
    <row r="26" spans="1:10" ht="13.5" thickBot="1" x14ac:dyDescent="0.25">
      <c r="A26" s="103"/>
      <c r="B26" s="401">
        <f>SUM(B23:B25)</f>
        <v>1</v>
      </c>
      <c r="C26" s="81" t="s">
        <v>62</v>
      </c>
      <c r="D26" s="82">
        <f>SUM(D23:D25)</f>
        <v>0.10000000000000003</v>
      </c>
      <c r="E26" s="111"/>
      <c r="F26" s="402">
        <f>SUM(F23:F25)</f>
        <v>1</v>
      </c>
      <c r="G26" s="95" t="s">
        <v>62</v>
      </c>
      <c r="H26" s="96">
        <f>SUM(H23:H25)</f>
        <v>0.1</v>
      </c>
      <c r="J26" s="21"/>
    </row>
    <row r="27" spans="1:10" ht="13.5" thickTop="1" x14ac:dyDescent="0.2"/>
    <row r="28" spans="1:10" x14ac:dyDescent="0.2">
      <c r="A28" s="2" t="s">
        <v>25</v>
      </c>
      <c r="B28" s="3"/>
      <c r="C28" s="3"/>
      <c r="D28" s="3"/>
      <c r="E28" s="3"/>
    </row>
    <row r="29" spans="1:10" ht="51" customHeight="1" x14ac:dyDescent="0.2">
      <c r="A29" s="411" t="s">
        <v>91</v>
      </c>
      <c r="B29" s="411"/>
      <c r="C29" s="411"/>
      <c r="D29" s="411"/>
      <c r="E29" s="411"/>
      <c r="F29" s="411"/>
      <c r="G29" s="411"/>
      <c r="H29" s="411"/>
    </row>
    <row r="30" spans="1:10" x14ac:dyDescent="0.2">
      <c r="A30" s="7"/>
      <c r="B30" s="7"/>
      <c r="C30" s="7"/>
      <c r="D30" s="7"/>
      <c r="E30" s="65"/>
      <c r="F30" s="7"/>
      <c r="G30" s="7"/>
      <c r="H30" s="7"/>
    </row>
    <row r="31" spans="1:10" x14ac:dyDescent="0.2">
      <c r="A31" s="3" t="s">
        <v>92</v>
      </c>
      <c r="C31" s="9"/>
      <c r="D31" s="9"/>
      <c r="E31" s="9"/>
    </row>
    <row r="32" spans="1:10" x14ac:dyDescent="0.2">
      <c r="A32" s="98"/>
      <c r="B32" s="113"/>
      <c r="C32" s="114"/>
      <c r="D32" s="114"/>
      <c r="E32" s="114"/>
      <c r="F32" s="113"/>
      <c r="G32" s="113"/>
      <c r="H32" s="113"/>
    </row>
    <row r="33" spans="1:8" x14ac:dyDescent="0.2">
      <c r="A33" s="98"/>
      <c r="B33" s="118"/>
      <c r="C33" s="68" t="s">
        <v>84</v>
      </c>
      <c r="D33" s="120" t="s">
        <v>93</v>
      </c>
      <c r="E33" s="119"/>
      <c r="F33" s="118"/>
      <c r="G33" s="118"/>
      <c r="H33" s="118"/>
    </row>
    <row r="34" spans="1:8" x14ac:dyDescent="0.2">
      <c r="A34" s="99" t="s">
        <v>75</v>
      </c>
      <c r="B34" s="69" t="s">
        <v>5</v>
      </c>
      <c r="C34" s="70" t="s">
        <v>13</v>
      </c>
      <c r="D34" s="120" t="s">
        <v>96</v>
      </c>
      <c r="E34" s="119"/>
      <c r="F34" s="118"/>
      <c r="G34" s="118"/>
      <c r="H34" s="118"/>
    </row>
    <row r="35" spans="1:8" x14ac:dyDescent="0.2">
      <c r="A35" s="100" t="s">
        <v>76</v>
      </c>
      <c r="B35" s="69" t="s">
        <v>79</v>
      </c>
      <c r="C35" s="70" t="s">
        <v>83</v>
      </c>
      <c r="D35" s="124" t="s">
        <v>94</v>
      </c>
      <c r="E35" s="119"/>
      <c r="F35" s="118"/>
      <c r="G35" s="68" t="s">
        <v>7</v>
      </c>
      <c r="H35" s="118"/>
    </row>
    <row r="36" spans="1:8" x14ac:dyDescent="0.2">
      <c r="A36" s="100" t="s">
        <v>77</v>
      </c>
      <c r="B36" s="69" t="s">
        <v>78</v>
      </c>
      <c r="C36" s="68" t="s">
        <v>78</v>
      </c>
      <c r="D36" s="125" t="s">
        <v>95</v>
      </c>
      <c r="E36" s="125"/>
      <c r="F36" s="125" t="s">
        <v>8</v>
      </c>
      <c r="G36" s="125" t="s">
        <v>8</v>
      </c>
      <c r="H36" s="118"/>
    </row>
    <row r="37" spans="1:8" x14ac:dyDescent="0.2">
      <c r="A37" s="100" t="s">
        <v>78</v>
      </c>
      <c r="B37" s="69" t="s">
        <v>80</v>
      </c>
      <c r="C37" s="70" t="s">
        <v>82</v>
      </c>
      <c r="D37" s="70" t="s">
        <v>13</v>
      </c>
      <c r="E37" s="70"/>
      <c r="F37" s="70" t="s">
        <v>7</v>
      </c>
      <c r="G37" s="68" t="s">
        <v>97</v>
      </c>
      <c r="H37" s="118"/>
    </row>
    <row r="38" spans="1:8" x14ac:dyDescent="0.2">
      <c r="A38" s="101" t="s">
        <v>20</v>
      </c>
      <c r="B38" s="73" t="s">
        <v>21</v>
      </c>
      <c r="C38" s="74" t="s">
        <v>22</v>
      </c>
      <c r="D38" s="74" t="s">
        <v>23</v>
      </c>
      <c r="E38" s="135"/>
      <c r="F38" s="74" t="s">
        <v>24</v>
      </c>
      <c r="G38" s="74" t="s">
        <v>87</v>
      </c>
      <c r="H38" s="118"/>
    </row>
    <row r="39" spans="1:8" x14ac:dyDescent="0.2">
      <c r="A39" s="102" t="s">
        <v>2</v>
      </c>
      <c r="B39" s="75">
        <f t="shared" ref="B39:C41" si="2">B23</f>
        <v>0.3</v>
      </c>
      <c r="C39" s="76">
        <f t="shared" si="2"/>
        <v>0.8</v>
      </c>
      <c r="D39" s="76">
        <f>C39-$D$26</f>
        <v>0.7</v>
      </c>
      <c r="E39" s="76"/>
      <c r="F39" s="126">
        <f>D39^2</f>
        <v>0.48999999999999994</v>
      </c>
      <c r="G39" s="126">
        <f>B39*F39</f>
        <v>0.14699999999999996</v>
      </c>
      <c r="H39" s="118"/>
    </row>
    <row r="40" spans="1:8" x14ac:dyDescent="0.2">
      <c r="A40" s="102" t="s">
        <v>3</v>
      </c>
      <c r="B40" s="75">
        <f t="shared" si="2"/>
        <v>0.4</v>
      </c>
      <c r="C40" s="76">
        <f t="shared" si="2"/>
        <v>0.1</v>
      </c>
      <c r="D40" s="76">
        <f t="shared" ref="D40:D41" si="3">C40-$D$26</f>
        <v>0</v>
      </c>
      <c r="E40" s="76"/>
      <c r="F40" s="126">
        <f>D40^2</f>
        <v>0</v>
      </c>
      <c r="G40" s="126">
        <f>B40*F40</f>
        <v>0</v>
      </c>
      <c r="H40" s="118"/>
    </row>
    <row r="41" spans="1:8" x14ac:dyDescent="0.2">
      <c r="A41" s="102" t="s">
        <v>4</v>
      </c>
      <c r="B41" s="78">
        <f t="shared" si="2"/>
        <v>0.3</v>
      </c>
      <c r="C41" s="76">
        <f t="shared" si="2"/>
        <v>-0.6</v>
      </c>
      <c r="D41" s="76">
        <f t="shared" si="3"/>
        <v>-0.7</v>
      </c>
      <c r="E41" s="76"/>
      <c r="F41" s="126">
        <f>D41^2</f>
        <v>0.48999999999999994</v>
      </c>
      <c r="G41" s="127">
        <f>B41*F41</f>
        <v>0.14699999999999996</v>
      </c>
      <c r="H41" s="118"/>
    </row>
    <row r="42" spans="1:8" ht="13.5" thickBot="1" x14ac:dyDescent="0.25">
      <c r="A42" s="103"/>
      <c r="B42" s="80">
        <f>SUM(B39:B41)</f>
        <v>1</v>
      </c>
      <c r="C42" s="68"/>
      <c r="D42" s="128"/>
      <c r="E42" s="128"/>
      <c r="F42" s="129" t="s">
        <v>98</v>
      </c>
      <c r="G42" s="132">
        <f>SUM(G39:G41)</f>
        <v>0.29399999999999993</v>
      </c>
      <c r="H42" s="125"/>
    </row>
    <row r="43" spans="1:8" ht="14.25" thickTop="1" thickBot="1" x14ac:dyDescent="0.25">
      <c r="A43" s="113"/>
      <c r="B43" s="118"/>
      <c r="C43" s="118"/>
      <c r="D43" s="130"/>
      <c r="E43" s="130"/>
      <c r="F43" s="129" t="s">
        <v>99</v>
      </c>
      <c r="G43" s="131">
        <f>G42^0.5</f>
        <v>0.54221766846903829</v>
      </c>
      <c r="H43" s="125"/>
    </row>
    <row r="44" spans="1:8" ht="13.5" thickBot="1" x14ac:dyDescent="0.25">
      <c r="A44" s="113"/>
      <c r="B44" s="118"/>
      <c r="C44" s="118"/>
      <c r="D44" s="118"/>
      <c r="E44" s="118"/>
      <c r="F44" s="129" t="s">
        <v>100</v>
      </c>
      <c r="G44" s="146">
        <f>G43</f>
        <v>0.54221766846903829</v>
      </c>
      <c r="H44" s="118"/>
    </row>
    <row r="45" spans="1:8" x14ac:dyDescent="0.2">
      <c r="A45" s="115"/>
      <c r="B45" s="115"/>
      <c r="C45" s="115"/>
      <c r="D45" s="115"/>
      <c r="E45" s="115"/>
      <c r="F45" s="22"/>
      <c r="G45" s="133"/>
      <c r="H45" s="115"/>
    </row>
    <row r="46" spans="1:8" x14ac:dyDescent="0.2">
      <c r="A46" s="3" t="s">
        <v>101</v>
      </c>
      <c r="C46" s="9"/>
      <c r="D46" s="9"/>
      <c r="E46" s="9"/>
    </row>
    <row r="47" spans="1:8" x14ac:dyDescent="0.2">
      <c r="A47" s="98"/>
      <c r="B47" s="113"/>
      <c r="C47" s="114"/>
      <c r="D47" s="114"/>
      <c r="E47" s="114"/>
      <c r="F47" s="113"/>
      <c r="G47" s="113"/>
      <c r="H47" s="113"/>
    </row>
    <row r="48" spans="1:8" x14ac:dyDescent="0.2">
      <c r="A48" s="98"/>
      <c r="B48" s="83"/>
      <c r="C48" s="84" t="s">
        <v>84</v>
      </c>
      <c r="D48" s="121" t="s">
        <v>93</v>
      </c>
      <c r="E48" s="117"/>
      <c r="F48" s="83"/>
      <c r="G48" s="83"/>
      <c r="H48" s="83"/>
    </row>
    <row r="49" spans="1:8" x14ac:dyDescent="0.2">
      <c r="A49" s="99" t="s">
        <v>75</v>
      </c>
      <c r="B49" s="85" t="s">
        <v>5</v>
      </c>
      <c r="C49" s="86" t="s">
        <v>13</v>
      </c>
      <c r="D49" s="121" t="s">
        <v>96</v>
      </c>
      <c r="E49" s="117"/>
      <c r="F49" s="83"/>
      <c r="G49" s="83"/>
      <c r="H49" s="83"/>
    </row>
    <row r="50" spans="1:8" x14ac:dyDescent="0.2">
      <c r="A50" s="100" t="s">
        <v>76</v>
      </c>
      <c r="B50" s="85" t="s">
        <v>79</v>
      </c>
      <c r="C50" s="86" t="s">
        <v>83</v>
      </c>
      <c r="D50" s="122" t="s">
        <v>94</v>
      </c>
      <c r="E50" s="117"/>
      <c r="F50" s="83"/>
      <c r="G50" s="84" t="s">
        <v>7</v>
      </c>
      <c r="H50" s="83"/>
    </row>
    <row r="51" spans="1:8" x14ac:dyDescent="0.2">
      <c r="A51" s="100" t="s">
        <v>77</v>
      </c>
      <c r="B51" s="85" t="s">
        <v>78</v>
      </c>
      <c r="C51" s="84" t="s">
        <v>78</v>
      </c>
      <c r="D51" s="123" t="s">
        <v>95</v>
      </c>
      <c r="E51" s="123"/>
      <c r="F51" s="123" t="s">
        <v>8</v>
      </c>
      <c r="G51" s="123" t="s">
        <v>8</v>
      </c>
      <c r="H51" s="83"/>
    </row>
    <row r="52" spans="1:8" x14ac:dyDescent="0.2">
      <c r="A52" s="100" t="s">
        <v>78</v>
      </c>
      <c r="B52" s="85" t="s">
        <v>80</v>
      </c>
      <c r="C52" s="86" t="s">
        <v>82</v>
      </c>
      <c r="D52" s="86" t="s">
        <v>13</v>
      </c>
      <c r="E52" s="86"/>
      <c r="F52" s="86" t="s">
        <v>7</v>
      </c>
      <c r="G52" s="84" t="s">
        <v>97</v>
      </c>
      <c r="H52" s="83"/>
    </row>
    <row r="53" spans="1:8" x14ac:dyDescent="0.2">
      <c r="A53" s="101" t="s">
        <v>20</v>
      </c>
      <c r="B53" s="88" t="s">
        <v>21</v>
      </c>
      <c r="C53" s="89" t="s">
        <v>22</v>
      </c>
      <c r="D53" s="89" t="s">
        <v>23</v>
      </c>
      <c r="E53" s="136"/>
      <c r="F53" s="89" t="s">
        <v>24</v>
      </c>
      <c r="G53" s="89" t="s">
        <v>87</v>
      </c>
      <c r="H53" s="83"/>
    </row>
    <row r="54" spans="1:8" x14ac:dyDescent="0.2">
      <c r="A54" s="102" t="s">
        <v>2</v>
      </c>
      <c r="B54" s="90">
        <f t="shared" ref="B54:C56" si="4">F23</f>
        <v>0.3</v>
      </c>
      <c r="C54" s="91">
        <f t="shared" si="4"/>
        <v>0.15</v>
      </c>
      <c r="D54" s="91">
        <f>C54-$D$26</f>
        <v>4.9999999999999961E-2</v>
      </c>
      <c r="E54" s="91"/>
      <c r="F54" s="137">
        <f>D54^2</f>
        <v>2.4999999999999961E-3</v>
      </c>
      <c r="G54" s="137">
        <f>B54*F54</f>
        <v>7.4999999999999882E-4</v>
      </c>
      <c r="H54" s="83"/>
    </row>
    <row r="55" spans="1:8" x14ac:dyDescent="0.2">
      <c r="A55" s="102" t="s">
        <v>3</v>
      </c>
      <c r="B55" s="90">
        <f t="shared" si="4"/>
        <v>0.4</v>
      </c>
      <c r="C55" s="91">
        <f t="shared" si="4"/>
        <v>0.1</v>
      </c>
      <c r="D55" s="91">
        <f t="shared" ref="D55:D56" si="5">C55-$D$26</f>
        <v>0</v>
      </c>
      <c r="E55" s="91"/>
      <c r="F55" s="137">
        <f>D55^2</f>
        <v>0</v>
      </c>
      <c r="G55" s="137">
        <f>B55*F55</f>
        <v>0</v>
      </c>
      <c r="H55" s="83"/>
    </row>
    <row r="56" spans="1:8" x14ac:dyDescent="0.2">
      <c r="A56" s="102" t="s">
        <v>4</v>
      </c>
      <c r="B56" s="93">
        <f t="shared" si="4"/>
        <v>0.3</v>
      </c>
      <c r="C56" s="91">
        <f t="shared" si="4"/>
        <v>0.05</v>
      </c>
      <c r="D56" s="91">
        <f t="shared" si="5"/>
        <v>-5.0000000000000031E-2</v>
      </c>
      <c r="E56" s="91"/>
      <c r="F56" s="137">
        <f>D56^2</f>
        <v>2.5000000000000031E-3</v>
      </c>
      <c r="G56" s="138">
        <f>B56*F56</f>
        <v>7.5000000000000088E-4</v>
      </c>
      <c r="H56" s="83"/>
    </row>
    <row r="57" spans="1:8" ht="13.5" thickBot="1" x14ac:dyDescent="0.25">
      <c r="A57" s="103"/>
      <c r="B57" s="94">
        <f>SUM(B54:B56)</f>
        <v>1</v>
      </c>
      <c r="C57" s="84"/>
      <c r="D57" s="139"/>
      <c r="E57" s="139"/>
      <c r="F57" s="134" t="s">
        <v>98</v>
      </c>
      <c r="G57" s="140">
        <f>SUM(G54:G56)</f>
        <v>1.4999999999999996E-3</v>
      </c>
      <c r="H57" s="123"/>
    </row>
    <row r="58" spans="1:8" ht="14.25" thickTop="1" thickBot="1" x14ac:dyDescent="0.25">
      <c r="A58" s="151"/>
      <c r="B58" s="83"/>
      <c r="C58" s="83"/>
      <c r="D58" s="116"/>
      <c r="E58" s="116"/>
      <c r="F58" s="134" t="s">
        <v>99</v>
      </c>
      <c r="G58" s="141">
        <f>G57^0.5</f>
        <v>3.8729833462074162E-2</v>
      </c>
      <c r="H58" s="123"/>
    </row>
    <row r="59" spans="1:8" ht="13.5" thickBot="1" x14ac:dyDescent="0.25">
      <c r="A59" s="113"/>
      <c r="B59" s="83"/>
      <c r="C59" s="83"/>
      <c r="D59" s="83"/>
      <c r="E59" s="83"/>
      <c r="F59" s="134" t="s">
        <v>100</v>
      </c>
      <c r="G59" s="147">
        <f>G58</f>
        <v>3.8729833462074162E-2</v>
      </c>
      <c r="H59" s="83"/>
    </row>
    <row r="60" spans="1:8" x14ac:dyDescent="0.2">
      <c r="A60" s="115"/>
      <c r="B60" s="115"/>
      <c r="C60" s="115"/>
      <c r="D60" s="115"/>
      <c r="E60" s="115"/>
      <c r="F60" s="22"/>
      <c r="G60" s="133"/>
      <c r="H60" s="115"/>
    </row>
    <row r="61" spans="1:8" ht="56.25" customHeight="1" x14ac:dyDescent="0.2">
      <c r="A61" s="411" t="s">
        <v>102</v>
      </c>
      <c r="B61" s="411"/>
      <c r="C61" s="411"/>
      <c r="D61" s="411"/>
      <c r="E61" s="411"/>
      <c r="F61" s="411"/>
      <c r="G61" s="411"/>
      <c r="H61" s="411"/>
    </row>
    <row r="63" spans="1:8" x14ac:dyDescent="0.2">
      <c r="A63" s="148" t="s">
        <v>111</v>
      </c>
      <c r="B63" s="175"/>
      <c r="C63" s="176"/>
      <c r="D63" s="145">
        <f>STDEVP(C39,C39,C39,C40,C40,C40,C40,C41,C41,C41)</f>
        <v>0.54221766846903829</v>
      </c>
    </row>
    <row r="64" spans="1:8" x14ac:dyDescent="0.2">
      <c r="A64" s="148" t="s">
        <v>112</v>
      </c>
      <c r="B64" s="175"/>
      <c r="C64" s="176"/>
      <c r="D64" s="145">
        <f>STDEVP(C54,C54,C54,C55,C55,C55,C55,C56,C56,C56)</f>
        <v>3.8729833462074217E-2</v>
      </c>
    </row>
    <row r="66" spans="1:8" ht="57" customHeight="1" x14ac:dyDescent="0.2">
      <c r="A66" s="411" t="s">
        <v>103</v>
      </c>
      <c r="B66" s="411"/>
      <c r="C66" s="411"/>
      <c r="D66" s="411"/>
      <c r="E66" s="411"/>
      <c r="F66" s="411"/>
      <c r="G66" s="411"/>
      <c r="H66" s="411"/>
    </row>
    <row r="67" spans="1:8" x14ac:dyDescent="0.2">
      <c r="A67" s="8"/>
      <c r="B67" s="23"/>
      <c r="C67" s="23"/>
      <c r="D67" s="21"/>
      <c r="E67" s="21"/>
    </row>
    <row r="68" spans="1:8" x14ac:dyDescent="0.2">
      <c r="A68" s="2" t="s">
        <v>26</v>
      </c>
      <c r="B68" s="23"/>
      <c r="C68" s="23"/>
      <c r="D68" s="21"/>
      <c r="E68" s="21"/>
    </row>
    <row r="69" spans="1:8" ht="47.25" customHeight="1" x14ac:dyDescent="0.2">
      <c r="A69" s="411" t="s">
        <v>104</v>
      </c>
      <c r="B69" s="411"/>
      <c r="C69" s="411"/>
      <c r="D69" s="411"/>
      <c r="E69" s="411"/>
      <c r="F69" s="411"/>
      <c r="G69" s="411"/>
      <c r="H69" s="411"/>
    </row>
    <row r="70" spans="1:8" x14ac:dyDescent="0.2">
      <c r="A70" s="2"/>
      <c r="B70" s="23"/>
      <c r="C70" s="23"/>
      <c r="D70" s="21"/>
      <c r="E70" s="21"/>
    </row>
    <row r="71" spans="1:8" x14ac:dyDescent="0.2">
      <c r="A71" s="3" t="s">
        <v>105</v>
      </c>
      <c r="B71" s="23"/>
      <c r="C71" s="23"/>
      <c r="D71" s="21"/>
      <c r="E71" s="21"/>
    </row>
    <row r="72" spans="1:8" x14ac:dyDescent="0.2">
      <c r="A72" s="152"/>
      <c r="B72" s="157"/>
      <c r="C72" s="157"/>
      <c r="D72" s="158"/>
      <c r="E72" s="158"/>
      <c r="F72" s="113"/>
      <c r="G72" s="113"/>
      <c r="H72" s="113"/>
    </row>
    <row r="73" spans="1:8" x14ac:dyDescent="0.2">
      <c r="A73" s="152"/>
      <c r="B73" s="159"/>
      <c r="C73" s="159"/>
      <c r="D73" s="160" t="s">
        <v>8</v>
      </c>
      <c r="E73" s="161"/>
      <c r="F73" s="162"/>
      <c r="G73" s="162"/>
      <c r="H73" s="162"/>
    </row>
    <row r="74" spans="1:8" x14ac:dyDescent="0.2">
      <c r="A74" s="152"/>
      <c r="B74" s="159"/>
      <c r="C74" s="162"/>
      <c r="D74" s="163" t="s">
        <v>107</v>
      </c>
      <c r="E74" s="161"/>
      <c r="F74" s="162"/>
      <c r="G74" s="160" t="s">
        <v>7</v>
      </c>
      <c r="H74" s="162"/>
    </row>
    <row r="75" spans="1:8" x14ac:dyDescent="0.2">
      <c r="A75" s="100" t="s">
        <v>9</v>
      </c>
      <c r="B75" s="160" t="s">
        <v>13</v>
      </c>
      <c r="C75" s="162"/>
      <c r="D75" s="160" t="s">
        <v>106</v>
      </c>
      <c r="E75" s="160"/>
      <c r="F75" s="160"/>
      <c r="G75" s="160" t="s">
        <v>8</v>
      </c>
      <c r="H75" s="162"/>
    </row>
    <row r="76" spans="1:8" x14ac:dyDescent="0.2">
      <c r="A76" s="109" t="s">
        <v>20</v>
      </c>
      <c r="B76" s="164" t="s">
        <v>21</v>
      </c>
      <c r="C76" s="162"/>
      <c r="D76" s="164" t="s">
        <v>22</v>
      </c>
      <c r="E76" s="160"/>
      <c r="F76" s="160"/>
      <c r="G76" s="164" t="s">
        <v>23</v>
      </c>
      <c r="H76" s="162"/>
    </row>
    <row r="77" spans="1:8" x14ac:dyDescent="0.2">
      <c r="A77" s="153">
        <v>2012</v>
      </c>
      <c r="B77" s="165">
        <v>0.3</v>
      </c>
      <c r="C77" s="162"/>
      <c r="D77" s="166">
        <f>B77-$B$81</f>
        <v>0.19749999999999998</v>
      </c>
      <c r="E77" s="160"/>
      <c r="F77" s="160"/>
      <c r="G77" s="167">
        <f>D77^2</f>
        <v>3.9006249999999992E-2</v>
      </c>
      <c r="H77" s="162"/>
    </row>
    <row r="78" spans="1:8" x14ac:dyDescent="0.2">
      <c r="A78" s="154">
        <f>A77+1</f>
        <v>2013</v>
      </c>
      <c r="B78" s="166">
        <v>-0.1</v>
      </c>
      <c r="C78" s="162"/>
      <c r="D78" s="166">
        <f>B78-$B$81</f>
        <v>-0.20250000000000001</v>
      </c>
      <c r="E78" s="168"/>
      <c r="F78" s="168"/>
      <c r="G78" s="167">
        <f>D78^2</f>
        <v>4.1006250000000008E-2</v>
      </c>
      <c r="H78" s="162"/>
    </row>
    <row r="79" spans="1:8" x14ac:dyDescent="0.2">
      <c r="A79" s="154">
        <f>A77+2</f>
        <v>2014</v>
      </c>
      <c r="B79" s="166">
        <v>-0.19</v>
      </c>
      <c r="C79" s="162"/>
      <c r="D79" s="166">
        <f>B79-$B$81</f>
        <v>-0.29249999999999998</v>
      </c>
      <c r="E79" s="168"/>
      <c r="F79" s="168"/>
      <c r="G79" s="167">
        <f>D79^2</f>
        <v>8.5556249999999986E-2</v>
      </c>
      <c r="H79" s="162"/>
    </row>
    <row r="80" spans="1:8" x14ac:dyDescent="0.2">
      <c r="A80" s="154">
        <f>A77+3</f>
        <v>2015</v>
      </c>
      <c r="B80" s="166">
        <v>0.4</v>
      </c>
      <c r="C80" s="162"/>
      <c r="D80" s="166">
        <f>B80-$B$81</f>
        <v>0.29749999999999999</v>
      </c>
      <c r="E80" s="168"/>
      <c r="F80" s="168"/>
      <c r="G80" s="169">
        <f>D80^2</f>
        <v>8.8506249999999995E-2</v>
      </c>
      <c r="H80" s="162"/>
    </row>
    <row r="81" spans="1:8" ht="13.5" thickBot="1" x14ac:dyDescent="0.25">
      <c r="A81" s="155" t="s">
        <v>106</v>
      </c>
      <c r="B81" s="170">
        <f>AVERAGE(B77:B80)</f>
        <v>0.10250000000000001</v>
      </c>
      <c r="C81" s="415" t="s">
        <v>108</v>
      </c>
      <c r="D81" s="415"/>
      <c r="E81" s="415"/>
      <c r="F81" s="415"/>
      <c r="G81" s="171">
        <f>SUM(G77:G80)</f>
        <v>0.254075</v>
      </c>
      <c r="H81" s="181"/>
    </row>
    <row r="82" spans="1:8" ht="14.25" thickTop="1" thickBot="1" x14ac:dyDescent="0.25">
      <c r="A82" s="156"/>
      <c r="B82" s="162"/>
      <c r="C82" s="416" t="s">
        <v>219</v>
      </c>
      <c r="D82" s="415"/>
      <c r="E82" s="415"/>
      <c r="F82" s="415"/>
      <c r="G82" s="172">
        <f>G81/(COUNT(A77:A80)-1)</f>
        <v>8.4691666666666665E-2</v>
      </c>
      <c r="H82" s="162"/>
    </row>
    <row r="83" spans="1:8" ht="13.5" thickBot="1" x14ac:dyDescent="0.25">
      <c r="A83" s="113"/>
      <c r="B83" s="415" t="s">
        <v>109</v>
      </c>
      <c r="C83" s="415"/>
      <c r="D83" s="415"/>
      <c r="E83" s="415"/>
      <c r="F83" s="415"/>
      <c r="G83" s="173">
        <f>G82^0.5</f>
        <v>0.29101832702884312</v>
      </c>
      <c r="H83" s="162"/>
    </row>
    <row r="84" spans="1:8" ht="13.5" thickBot="1" x14ac:dyDescent="0.25">
      <c r="A84" s="113"/>
      <c r="B84" s="162"/>
      <c r="C84" s="415" t="s">
        <v>114</v>
      </c>
      <c r="D84" s="415"/>
      <c r="E84" s="415"/>
      <c r="F84" s="415"/>
      <c r="G84" s="174">
        <f>STDEV(B77:B80)</f>
        <v>0.29101832702884312</v>
      </c>
      <c r="H84" s="162"/>
    </row>
    <row r="85" spans="1:8" x14ac:dyDescent="0.2">
      <c r="A85" s="149"/>
      <c r="B85" s="149"/>
      <c r="C85" s="150"/>
    </row>
    <row r="86" spans="1:8" x14ac:dyDescent="0.2">
      <c r="A86" s="2" t="s">
        <v>27</v>
      </c>
      <c r="B86" s="23"/>
      <c r="C86" s="23"/>
      <c r="D86" s="21"/>
      <c r="E86" s="21"/>
    </row>
    <row r="87" spans="1:8" ht="54" customHeight="1" x14ac:dyDescent="0.2">
      <c r="A87" s="411" t="s">
        <v>28</v>
      </c>
      <c r="B87" s="411"/>
      <c r="C87" s="411"/>
      <c r="D87" s="411"/>
      <c r="E87" s="411"/>
      <c r="F87" s="411"/>
      <c r="G87" s="411"/>
      <c r="H87" s="411"/>
    </row>
    <row r="88" spans="1:8" x14ac:dyDescent="0.2">
      <c r="F88" t="s">
        <v>226</v>
      </c>
      <c r="H88" s="422">
        <v>0.04</v>
      </c>
    </row>
    <row r="89" spans="1:8" x14ac:dyDescent="0.2">
      <c r="A89" s="142" t="s">
        <v>29</v>
      </c>
      <c r="B89" s="143"/>
      <c r="C89" s="424">
        <f>D63/D26</f>
        <v>5.4221766846903812</v>
      </c>
      <c r="F89" s="423" t="s">
        <v>227</v>
      </c>
      <c r="G89" s="176"/>
      <c r="H89" s="425">
        <f>(D26-H88)/G44</f>
        <v>0.1106566670344977</v>
      </c>
    </row>
    <row r="90" spans="1:8" x14ac:dyDescent="0.2">
      <c r="A90" s="142" t="s">
        <v>30</v>
      </c>
      <c r="B90" s="143"/>
      <c r="C90" s="177">
        <f>D64/H26</f>
        <v>0.38729833462074215</v>
      </c>
      <c r="F90" s="423" t="s">
        <v>228</v>
      </c>
      <c r="G90" s="176"/>
      <c r="H90" s="425">
        <f>(H26-H88)/G59</f>
        <v>1.5491933384829673</v>
      </c>
    </row>
    <row r="93" spans="1:8" ht="15.75" x14ac:dyDescent="0.25">
      <c r="A93" s="6" t="s">
        <v>113</v>
      </c>
    </row>
    <row r="94" spans="1:8" ht="30.75" customHeight="1" x14ac:dyDescent="0.2">
      <c r="A94" s="411" t="s">
        <v>31</v>
      </c>
      <c r="B94" s="411"/>
      <c r="C94" s="411"/>
      <c r="D94" s="411"/>
      <c r="E94" s="411"/>
      <c r="F94" s="411"/>
      <c r="G94" s="411"/>
      <c r="H94" s="411"/>
    </row>
    <row r="96" spans="1:8" x14ac:dyDescent="0.2">
      <c r="A96" s="2" t="s">
        <v>32</v>
      </c>
    </row>
    <row r="97" spans="1:8" ht="27.75" customHeight="1" x14ac:dyDescent="0.2">
      <c r="A97" s="411" t="s">
        <v>33</v>
      </c>
      <c r="B97" s="411"/>
      <c r="C97" s="411"/>
      <c r="D97" s="411"/>
      <c r="E97" s="411"/>
      <c r="F97" s="411"/>
      <c r="G97" s="411"/>
      <c r="H97" s="411"/>
    </row>
    <row r="98" spans="1:8" x14ac:dyDescent="0.2">
      <c r="A98" s="144"/>
      <c r="B98" s="144"/>
      <c r="C98" s="144"/>
      <c r="D98" s="144"/>
      <c r="E98" s="144"/>
      <c r="F98" s="144"/>
      <c r="G98" s="144"/>
      <c r="H98" s="144"/>
    </row>
    <row r="99" spans="1:8" x14ac:dyDescent="0.2">
      <c r="A99" s="3" t="s">
        <v>119</v>
      </c>
    </row>
    <row r="100" spans="1:8" x14ac:dyDescent="0.2">
      <c r="A100" s="98"/>
      <c r="B100" s="113"/>
      <c r="C100" s="113"/>
      <c r="D100" s="113"/>
      <c r="E100" s="113"/>
      <c r="F100" s="113"/>
      <c r="G100" s="113"/>
      <c r="H100" s="113"/>
    </row>
    <row r="101" spans="1:8" x14ac:dyDescent="0.2">
      <c r="A101" s="98"/>
      <c r="B101" s="182" t="s">
        <v>12</v>
      </c>
      <c r="C101" s="183" t="s">
        <v>120</v>
      </c>
      <c r="D101" s="184" t="s">
        <v>125</v>
      </c>
      <c r="E101" s="181"/>
      <c r="F101" s="185" t="s">
        <v>127</v>
      </c>
      <c r="G101" s="181"/>
      <c r="H101" s="181"/>
    </row>
    <row r="102" spans="1:8" ht="15.75" x14ac:dyDescent="0.3">
      <c r="A102" s="107" t="s">
        <v>10</v>
      </c>
      <c r="B102" s="186" t="s">
        <v>13</v>
      </c>
      <c r="C102" s="183" t="s">
        <v>121</v>
      </c>
      <c r="D102" s="182" t="s">
        <v>126</v>
      </c>
      <c r="E102" s="182"/>
      <c r="F102" s="187" t="s">
        <v>128</v>
      </c>
      <c r="G102" s="181"/>
      <c r="H102" s="181"/>
    </row>
    <row r="103" spans="1:8" x14ac:dyDescent="0.2">
      <c r="A103" s="179" t="s">
        <v>20</v>
      </c>
      <c r="B103" s="188" t="s">
        <v>21</v>
      </c>
      <c r="C103" s="188" t="s">
        <v>22</v>
      </c>
      <c r="D103" s="189" t="s">
        <v>23</v>
      </c>
      <c r="E103" s="190"/>
      <c r="F103" s="189" t="s">
        <v>24</v>
      </c>
      <c r="G103" s="181"/>
      <c r="H103" s="181"/>
    </row>
    <row r="104" spans="1:8" x14ac:dyDescent="0.2">
      <c r="A104" s="180" t="s">
        <v>11</v>
      </c>
      <c r="B104" s="191">
        <v>7.7499999999999999E-2</v>
      </c>
      <c r="C104" s="192">
        <v>25000</v>
      </c>
      <c r="D104" s="193">
        <f>C104/$C$108</f>
        <v>0.25</v>
      </c>
      <c r="E104" s="193"/>
      <c r="F104" s="194">
        <f>D104*B104</f>
        <v>1.9375E-2</v>
      </c>
      <c r="G104" s="181"/>
      <c r="H104" s="181"/>
    </row>
    <row r="105" spans="1:8" x14ac:dyDescent="0.2">
      <c r="A105" s="180" t="s">
        <v>122</v>
      </c>
      <c r="B105" s="191">
        <v>7.2499999999999995E-2</v>
      </c>
      <c r="C105" s="192">
        <v>25000</v>
      </c>
      <c r="D105" s="193">
        <f t="shared" ref="D105:D107" si="6">C105/$C$108</f>
        <v>0.25</v>
      </c>
      <c r="E105" s="193"/>
      <c r="F105" s="194">
        <f>D105*B105</f>
        <v>1.8124999999999999E-2</v>
      </c>
      <c r="G105" s="181"/>
      <c r="H105" s="181"/>
    </row>
    <row r="106" spans="1:8" x14ac:dyDescent="0.2">
      <c r="A106" s="180" t="s">
        <v>123</v>
      </c>
      <c r="B106" s="191">
        <v>8.7499999999999994E-2</v>
      </c>
      <c r="C106" s="192">
        <v>25000</v>
      </c>
      <c r="D106" s="193">
        <f t="shared" si="6"/>
        <v>0.25</v>
      </c>
      <c r="E106" s="193"/>
      <c r="F106" s="194">
        <f>D106*B106</f>
        <v>2.1874999999999999E-2</v>
      </c>
      <c r="G106" s="181"/>
      <c r="H106" s="181"/>
    </row>
    <row r="107" spans="1:8" ht="13.5" thickBot="1" x14ac:dyDescent="0.25">
      <c r="A107" s="180" t="s">
        <v>124</v>
      </c>
      <c r="B107" s="191">
        <v>7.7499999999999999E-2</v>
      </c>
      <c r="C107" s="192">
        <v>25000</v>
      </c>
      <c r="D107" s="193">
        <f t="shared" si="6"/>
        <v>0.25</v>
      </c>
      <c r="E107" s="193"/>
      <c r="F107" s="194">
        <f>D107*B107</f>
        <v>1.9375E-2</v>
      </c>
      <c r="G107" s="181"/>
      <c r="H107" s="181"/>
    </row>
    <row r="108" spans="1:8" ht="16.5" thickBot="1" x14ac:dyDescent="0.35">
      <c r="A108" s="180"/>
      <c r="B108" s="410">
        <f>AVERAGE(B104:B107)</f>
        <v>7.8750000000000001E-2</v>
      </c>
      <c r="C108" s="195">
        <f>SUM(C104:C107)</f>
        <v>100000</v>
      </c>
      <c r="D108" s="196">
        <f>SUM(D104:D107)</f>
        <v>1</v>
      </c>
      <c r="E108" s="197"/>
      <c r="F108" s="198">
        <f>SUM(F104:F107)</f>
        <v>7.8750000000000001E-2</v>
      </c>
      <c r="G108" s="199" t="s">
        <v>129</v>
      </c>
      <c r="H108" s="181"/>
    </row>
    <row r="109" spans="1:8" ht="13.5" thickTop="1" x14ac:dyDescent="0.2">
      <c r="B109" s="24"/>
      <c r="C109" s="25"/>
    </row>
    <row r="110" spans="1:8" x14ac:dyDescent="0.2">
      <c r="A110" s="2" t="s">
        <v>34</v>
      </c>
    </row>
    <row r="111" spans="1:8" ht="85.5" customHeight="1" x14ac:dyDescent="0.2">
      <c r="A111" s="411" t="s">
        <v>69</v>
      </c>
      <c r="B111" s="411"/>
      <c r="C111" s="411"/>
      <c r="D111" s="411"/>
      <c r="E111" s="411"/>
      <c r="F111" s="411"/>
      <c r="G111" s="411"/>
      <c r="H111" s="411"/>
    </row>
    <row r="112" spans="1:8" ht="12.75" customHeight="1" x14ac:dyDescent="0.2">
      <c r="A112" s="7"/>
      <c r="B112" s="7"/>
      <c r="C112" s="7"/>
      <c r="D112" s="7"/>
      <c r="E112" s="65"/>
      <c r="F112" s="7"/>
      <c r="G112" s="7"/>
      <c r="H112" s="7"/>
    </row>
    <row r="113" spans="1:8" ht="11.25" customHeight="1" x14ac:dyDescent="0.2">
      <c r="A113" s="413" t="s">
        <v>140</v>
      </c>
      <c r="B113" s="414"/>
      <c r="C113" s="414"/>
      <c r="D113" s="414"/>
      <c r="E113" s="414"/>
      <c r="F113" s="414"/>
      <c r="G113" s="414"/>
      <c r="H113" s="203"/>
    </row>
    <row r="114" spans="1:8" ht="12.75" customHeight="1" x14ac:dyDescent="0.2">
      <c r="A114" s="204"/>
      <c r="B114" s="205"/>
      <c r="C114" s="205"/>
      <c r="D114" s="205"/>
      <c r="E114" s="205"/>
      <c r="F114" s="205"/>
      <c r="G114" s="205"/>
      <c r="H114" s="206"/>
    </row>
    <row r="115" spans="1:8" ht="12.75" customHeight="1" x14ac:dyDescent="0.2">
      <c r="A115" s="207"/>
      <c r="B115" s="208"/>
      <c r="C115" s="208"/>
      <c r="D115" s="208"/>
      <c r="E115" s="208"/>
      <c r="F115" s="208"/>
      <c r="G115" s="208"/>
      <c r="H115" s="206"/>
    </row>
    <row r="116" spans="1:8" ht="12.75" customHeight="1" x14ac:dyDescent="0.2">
      <c r="A116" s="209"/>
      <c r="B116" s="208"/>
      <c r="C116" s="208"/>
      <c r="D116" s="208"/>
      <c r="E116" s="375"/>
      <c r="F116" s="210" t="s">
        <v>130</v>
      </c>
      <c r="G116" s="212"/>
      <c r="H116" s="206"/>
    </row>
    <row r="117" spans="1:8" ht="12.75" customHeight="1" x14ac:dyDescent="0.2">
      <c r="A117" s="209"/>
      <c r="B117" s="208"/>
      <c r="C117" s="208"/>
      <c r="D117" s="208"/>
      <c r="E117" s="213"/>
      <c r="F117" s="211"/>
      <c r="G117" s="212"/>
      <c r="H117" s="206"/>
    </row>
    <row r="118" spans="1:8" ht="12.75" customHeight="1" x14ac:dyDescent="0.2">
      <c r="A118" s="209"/>
      <c r="B118" s="208"/>
      <c r="C118" s="208"/>
      <c r="D118" s="208"/>
      <c r="E118" s="213"/>
      <c r="F118" s="214"/>
      <c r="G118" s="212"/>
      <c r="H118" s="206"/>
    </row>
    <row r="119" spans="1:8" ht="12.75" customHeight="1" x14ac:dyDescent="0.2">
      <c r="A119" s="209"/>
      <c r="B119" s="208"/>
      <c r="C119" s="208"/>
      <c r="D119" s="208"/>
      <c r="E119" s="212"/>
      <c r="F119" s="215"/>
      <c r="G119" s="212"/>
      <c r="H119" s="206"/>
    </row>
    <row r="120" spans="1:8" ht="12.75" customHeight="1" x14ac:dyDescent="0.2">
      <c r="A120" s="209"/>
      <c r="B120" s="208"/>
      <c r="C120" s="208"/>
      <c r="D120" s="208"/>
      <c r="E120" s="375"/>
      <c r="F120" s="393">
        <v>-0.1</v>
      </c>
      <c r="G120" s="216">
        <v>0.15</v>
      </c>
      <c r="H120" s="385">
        <v>0.4</v>
      </c>
    </row>
    <row r="121" spans="1:8" ht="12.75" customHeight="1" x14ac:dyDescent="0.2">
      <c r="A121" s="209"/>
      <c r="B121" s="208"/>
      <c r="C121" s="208"/>
      <c r="D121" s="208"/>
      <c r="E121" s="212"/>
      <c r="F121" s="212"/>
      <c r="G121" s="217" t="s">
        <v>131</v>
      </c>
      <c r="H121" s="206"/>
    </row>
    <row r="122" spans="1:8" ht="12.75" customHeight="1" x14ac:dyDescent="0.2">
      <c r="A122" s="209"/>
      <c r="B122" s="208"/>
      <c r="C122" s="208"/>
      <c r="D122" s="208"/>
      <c r="E122" s="375"/>
      <c r="F122" s="208"/>
      <c r="G122" s="208"/>
      <c r="H122" s="206"/>
    </row>
    <row r="123" spans="1:8" ht="12.75" customHeight="1" x14ac:dyDescent="0.2">
      <c r="A123" s="209"/>
      <c r="B123" s="208"/>
      <c r="C123" s="208"/>
      <c r="D123" s="208"/>
      <c r="E123" s="219"/>
      <c r="F123" s="218" t="s">
        <v>16</v>
      </c>
      <c r="G123" s="208"/>
      <c r="H123" s="206"/>
    </row>
    <row r="124" spans="1:8" ht="12.75" customHeight="1" x14ac:dyDescent="0.2">
      <c r="A124" s="209"/>
      <c r="B124" s="208"/>
      <c r="C124" s="208"/>
      <c r="D124" s="208"/>
      <c r="E124" s="220"/>
      <c r="F124" s="221"/>
      <c r="G124" s="208"/>
      <c r="H124" s="206"/>
    </row>
    <row r="125" spans="1:8" ht="12.75" customHeight="1" x14ac:dyDescent="0.2">
      <c r="A125" s="209"/>
      <c r="B125" s="208"/>
      <c r="C125" s="208"/>
      <c r="D125" s="208"/>
      <c r="E125" s="220"/>
      <c r="F125" s="221"/>
      <c r="G125" s="208"/>
      <c r="H125" s="206"/>
    </row>
    <row r="126" spans="1:8" ht="12.75" customHeight="1" x14ac:dyDescent="0.2">
      <c r="A126" s="209"/>
      <c r="B126" s="208"/>
      <c r="C126" s="208"/>
      <c r="D126" s="208"/>
      <c r="E126" s="220"/>
      <c r="F126" s="222"/>
      <c r="G126" s="208"/>
      <c r="H126" s="206"/>
    </row>
    <row r="127" spans="1:8" ht="12.75" customHeight="1" x14ac:dyDescent="0.2">
      <c r="A127" s="209"/>
      <c r="B127" s="208"/>
      <c r="C127" s="208"/>
      <c r="D127" s="208"/>
      <c r="E127" s="208"/>
      <c r="F127" s="223"/>
      <c r="G127" s="208"/>
      <c r="H127" s="206"/>
    </row>
    <row r="128" spans="1:8" ht="12.75" customHeight="1" x14ac:dyDescent="0.2">
      <c r="A128" s="209"/>
      <c r="B128" s="208"/>
      <c r="C128" s="208"/>
      <c r="D128" s="208"/>
      <c r="E128" s="375"/>
      <c r="F128" s="375"/>
      <c r="G128" s="375"/>
      <c r="H128" s="206"/>
    </row>
    <row r="129" spans="1:8" ht="12.75" customHeight="1" x14ac:dyDescent="0.2">
      <c r="A129" s="209"/>
      <c r="B129" s="208"/>
      <c r="C129" s="208"/>
      <c r="D129" s="208"/>
      <c r="E129" s="225"/>
      <c r="F129" s="394">
        <v>-0.1</v>
      </c>
      <c r="G129" s="224">
        <v>0.15</v>
      </c>
      <c r="H129" s="386">
        <v>0.4</v>
      </c>
    </row>
    <row r="130" spans="1:8" ht="12.75" customHeight="1" x14ac:dyDescent="0.2">
      <c r="A130" s="209"/>
      <c r="B130" s="208"/>
      <c r="C130" s="208"/>
      <c r="D130" s="208"/>
      <c r="E130" s="208"/>
      <c r="F130" s="208"/>
      <c r="G130" s="226" t="s">
        <v>131</v>
      </c>
      <c r="H130" s="206"/>
    </row>
    <row r="131" spans="1:8" ht="12.75" customHeight="1" x14ac:dyDescent="0.2">
      <c r="A131" s="227" t="s">
        <v>9</v>
      </c>
      <c r="B131" s="228" t="s">
        <v>14</v>
      </c>
      <c r="C131" s="229" t="s">
        <v>15</v>
      </c>
      <c r="D131" s="230" t="s">
        <v>16</v>
      </c>
      <c r="E131" s="231"/>
      <c r="F131" s="208"/>
      <c r="G131" s="208"/>
      <c r="H131" s="206"/>
    </row>
    <row r="132" spans="1:8" ht="12.75" customHeight="1" x14ac:dyDescent="0.2">
      <c r="A132" s="232">
        <v>2014</v>
      </c>
      <c r="B132" s="233">
        <v>0.4</v>
      </c>
      <c r="C132" s="219">
        <v>-0.1</v>
      </c>
      <c r="D132" s="234">
        <f>(B132+C132)/2</f>
        <v>0.15000000000000002</v>
      </c>
      <c r="E132" s="208"/>
      <c r="F132" s="208"/>
      <c r="G132" s="208"/>
      <c r="H132" s="206"/>
    </row>
    <row r="133" spans="1:8" ht="12.75" customHeight="1" x14ac:dyDescent="0.2">
      <c r="A133" s="232">
        <f xml:space="preserve"> A132+1</f>
        <v>2015</v>
      </c>
      <c r="B133" s="235">
        <v>-0.1</v>
      </c>
      <c r="C133" s="236">
        <v>0.4</v>
      </c>
      <c r="D133" s="237">
        <f>(B133+C133)/2</f>
        <v>0.15000000000000002</v>
      </c>
      <c r="E133" s="208"/>
      <c r="F133" s="208"/>
      <c r="G133" s="208"/>
      <c r="H133" s="206"/>
    </row>
    <row r="134" spans="1:8" ht="12.75" customHeight="1" x14ac:dyDescent="0.2">
      <c r="A134" s="232">
        <f xml:space="preserve"> A133+1</f>
        <v>2016</v>
      </c>
      <c r="B134" s="233">
        <v>0.4</v>
      </c>
      <c r="C134" s="219">
        <v>-0.1</v>
      </c>
      <c r="D134" s="237">
        <f>(B134+C134)/2</f>
        <v>0.15000000000000002</v>
      </c>
      <c r="E134" s="208"/>
      <c r="F134" s="208"/>
      <c r="G134" s="208"/>
      <c r="H134" s="206"/>
    </row>
    <row r="135" spans="1:8" ht="12.75" customHeight="1" x14ac:dyDescent="0.2">
      <c r="A135" s="232">
        <f xml:space="preserve"> A134+1</f>
        <v>2017</v>
      </c>
      <c r="B135" s="233">
        <v>-0.1</v>
      </c>
      <c r="C135" s="219">
        <v>0.4</v>
      </c>
      <c r="D135" s="237">
        <f>(B135+C135)/2</f>
        <v>0.15000000000000002</v>
      </c>
      <c r="E135" s="208"/>
      <c r="F135" s="208"/>
      <c r="G135" s="208"/>
      <c r="H135" s="206"/>
    </row>
    <row r="136" spans="1:8" ht="12.75" customHeight="1" x14ac:dyDescent="0.2">
      <c r="A136" s="232">
        <f xml:space="preserve"> A135+1</f>
        <v>2018</v>
      </c>
      <c r="B136" s="238">
        <v>0.15</v>
      </c>
      <c r="C136" s="239">
        <v>0.15</v>
      </c>
      <c r="D136" s="240">
        <f>(B136+C136)/2</f>
        <v>0.15</v>
      </c>
      <c r="E136" s="208"/>
      <c r="F136" s="208"/>
      <c r="G136" s="208"/>
      <c r="H136" s="206"/>
    </row>
    <row r="137" spans="1:8" ht="12.75" customHeight="1" x14ac:dyDescent="0.2">
      <c r="A137" s="241" t="s">
        <v>132</v>
      </c>
      <c r="B137" s="242">
        <f>AVERAGE(B132:B136)</f>
        <v>0.15000000000000002</v>
      </c>
      <c r="C137" s="243">
        <f>AVERAGE(C132:C136)</f>
        <v>0.15000000000000002</v>
      </c>
      <c r="D137" s="244">
        <f>AVERAGE(D132:D136)</f>
        <v>0.15000000000000002</v>
      </c>
      <c r="E137" s="245" t="s">
        <v>134</v>
      </c>
      <c r="F137" s="246"/>
      <c r="G137" s="247"/>
      <c r="H137" s="206"/>
    </row>
    <row r="138" spans="1:8" ht="12.75" customHeight="1" x14ac:dyDescent="0.2">
      <c r="A138" s="241" t="s">
        <v>133</v>
      </c>
      <c r="B138" s="242">
        <f>STDEV(B132:B136)</f>
        <v>0.25</v>
      </c>
      <c r="C138" s="243">
        <f>STDEV(C132:C136)</f>
        <v>0.25</v>
      </c>
      <c r="D138" s="244">
        <f>STDEV(D132:D136)</f>
        <v>1.3877787807814457E-17</v>
      </c>
      <c r="E138" s="245" t="s">
        <v>135</v>
      </c>
      <c r="F138" s="246"/>
      <c r="G138" s="247"/>
      <c r="H138" s="206"/>
    </row>
    <row r="139" spans="1:8" ht="12.75" customHeight="1" x14ac:dyDescent="0.2">
      <c r="A139" s="209"/>
      <c r="B139" s="248"/>
      <c r="C139" s="249" t="s">
        <v>17</v>
      </c>
      <c r="D139" s="250">
        <f>CORREL(B132:B136,C132:C136)</f>
        <v>-1.0000000000000002</v>
      </c>
      <c r="E139" s="251" t="s">
        <v>136</v>
      </c>
      <c r="F139" s="246"/>
      <c r="G139" s="247"/>
      <c r="H139" s="206"/>
    </row>
    <row r="140" spans="1:8" ht="12.75" customHeight="1" x14ac:dyDescent="0.2">
      <c r="A140" s="252"/>
      <c r="B140" s="253"/>
      <c r="C140" s="254"/>
      <c r="D140" s="254"/>
      <c r="E140" s="253"/>
      <c r="F140" s="254"/>
      <c r="G140" s="254"/>
      <c r="H140" s="255"/>
    </row>
    <row r="141" spans="1:8" ht="12.75" customHeight="1" x14ac:dyDescent="0.2">
      <c r="A141" s="269"/>
      <c r="B141" s="269"/>
      <c r="C141" s="270"/>
      <c r="D141" s="270"/>
      <c r="E141" s="269"/>
      <c r="F141" s="270"/>
      <c r="G141" s="270"/>
      <c r="H141" s="269"/>
    </row>
    <row r="142" spans="1:8" ht="45" customHeight="1" x14ac:dyDescent="0.2">
      <c r="A142" s="411" t="s">
        <v>72</v>
      </c>
      <c r="B142" s="411"/>
      <c r="C142" s="411"/>
      <c r="D142" s="411"/>
      <c r="E142" s="411"/>
      <c r="F142" s="411"/>
      <c r="G142" s="411"/>
      <c r="H142" s="411"/>
    </row>
    <row r="143" spans="1:8" ht="12.75" customHeight="1" x14ac:dyDescent="0.2">
      <c r="A143" s="178"/>
      <c r="B143" s="178"/>
      <c r="C143" s="178"/>
      <c r="D143" s="178"/>
      <c r="E143" s="178"/>
      <c r="F143" s="178"/>
      <c r="G143" s="178"/>
      <c r="H143" s="178"/>
    </row>
    <row r="144" spans="1:8" ht="12.75" customHeight="1" x14ac:dyDescent="0.2">
      <c r="A144" s="268" t="s">
        <v>139</v>
      </c>
      <c r="B144" s="267"/>
      <c r="C144" s="267"/>
      <c r="D144" s="267"/>
      <c r="E144" s="256"/>
      <c r="F144" s="256"/>
      <c r="G144" s="256"/>
      <c r="H144" s="203"/>
    </row>
    <row r="145" spans="1:13" ht="12.75" customHeight="1" x14ac:dyDescent="0.2">
      <c r="A145" s="258"/>
      <c r="B145" s="257"/>
      <c r="C145" s="257"/>
      <c r="D145" s="257"/>
      <c r="E145" s="375"/>
      <c r="F145" s="210" t="s">
        <v>215</v>
      </c>
      <c r="G145" s="212"/>
      <c r="H145" s="206"/>
      <c r="J145" s="269"/>
      <c r="K145" s="376"/>
      <c r="L145" s="377"/>
      <c r="M145" s="269"/>
    </row>
    <row r="146" spans="1:13" ht="12.75" customHeight="1" x14ac:dyDescent="0.2">
      <c r="A146" s="258"/>
      <c r="B146" s="257"/>
      <c r="C146" s="257"/>
      <c r="D146" s="257"/>
      <c r="E146" s="213"/>
      <c r="F146" s="211"/>
      <c r="G146" s="212"/>
      <c r="H146" s="206"/>
      <c r="J146" s="378"/>
      <c r="K146" s="379"/>
      <c r="L146" s="377"/>
      <c r="M146" s="269"/>
    </row>
    <row r="147" spans="1:13" ht="12.75" customHeight="1" x14ac:dyDescent="0.2">
      <c r="A147" s="258"/>
      <c r="B147" s="257"/>
      <c r="C147" s="257"/>
      <c r="D147" s="257"/>
      <c r="E147" s="213"/>
      <c r="F147" s="214"/>
      <c r="G147" s="212"/>
      <c r="H147" s="206"/>
      <c r="J147" s="378"/>
      <c r="K147" s="380"/>
      <c r="L147" s="377"/>
      <c r="M147" s="269"/>
    </row>
    <row r="148" spans="1:13" ht="12.75" customHeight="1" x14ac:dyDescent="0.2">
      <c r="A148" s="258"/>
      <c r="B148" s="257"/>
      <c r="C148" s="257"/>
      <c r="D148" s="257"/>
      <c r="E148" s="212"/>
      <c r="F148" s="215"/>
      <c r="G148" s="212"/>
      <c r="H148" s="206"/>
      <c r="J148" s="377"/>
      <c r="K148" s="381"/>
      <c r="L148" s="377"/>
      <c r="M148" s="269"/>
    </row>
    <row r="149" spans="1:13" ht="12.75" customHeight="1" x14ac:dyDescent="0.2">
      <c r="A149" s="258"/>
      <c r="B149" s="257"/>
      <c r="C149" s="257"/>
      <c r="D149" s="257"/>
      <c r="E149" s="375"/>
      <c r="F149" s="393">
        <v>-0.1</v>
      </c>
      <c r="G149" s="216">
        <v>0.15</v>
      </c>
      <c r="H149" s="385">
        <v>0.4</v>
      </c>
      <c r="J149" s="269"/>
      <c r="K149" s="382"/>
      <c r="L149" s="383"/>
      <c r="M149" s="382"/>
    </row>
    <row r="150" spans="1:13" ht="12.75" customHeight="1" x14ac:dyDescent="0.2">
      <c r="A150" s="258"/>
      <c r="B150" s="257"/>
      <c r="C150" s="257"/>
      <c r="D150" s="257"/>
      <c r="E150" s="212"/>
      <c r="F150" s="212"/>
      <c r="G150" s="217" t="s">
        <v>131</v>
      </c>
      <c r="H150" s="206"/>
      <c r="J150" s="377"/>
      <c r="K150" s="377"/>
      <c r="L150" s="384"/>
      <c r="M150" s="269"/>
    </row>
    <row r="151" spans="1:13" ht="12.75" customHeight="1" x14ac:dyDescent="0.2">
      <c r="A151" s="258"/>
      <c r="B151" s="257"/>
      <c r="C151" s="257"/>
      <c r="D151" s="257"/>
      <c r="E151" s="375"/>
      <c r="F151" s="208"/>
      <c r="G151" s="208"/>
      <c r="H151" s="206"/>
    </row>
    <row r="152" spans="1:13" ht="12.75" customHeight="1" x14ac:dyDescent="0.2">
      <c r="A152" s="258"/>
      <c r="B152" s="257"/>
      <c r="C152" s="257"/>
      <c r="D152" s="257"/>
      <c r="E152" s="219"/>
      <c r="F152" s="218" t="s">
        <v>137</v>
      </c>
      <c r="G152" s="208"/>
      <c r="H152" s="206"/>
    </row>
    <row r="153" spans="1:13" ht="12.75" customHeight="1" x14ac:dyDescent="0.2">
      <c r="A153" s="258"/>
      <c r="B153" s="257"/>
      <c r="C153" s="257"/>
      <c r="D153" s="257"/>
      <c r="E153" s="220"/>
      <c r="F153" s="221"/>
      <c r="G153" s="208"/>
      <c r="H153" s="206"/>
    </row>
    <row r="154" spans="1:13" ht="12.75" customHeight="1" x14ac:dyDescent="0.2">
      <c r="A154" s="258"/>
      <c r="B154" s="257"/>
      <c r="C154" s="257"/>
      <c r="D154" s="257"/>
      <c r="E154" s="220"/>
      <c r="F154" s="221"/>
      <c r="G154" s="208"/>
      <c r="H154" s="206"/>
    </row>
    <row r="155" spans="1:13" ht="12.75" customHeight="1" x14ac:dyDescent="0.2">
      <c r="A155" s="258"/>
      <c r="B155" s="257"/>
      <c r="C155" s="257"/>
      <c r="D155" s="257"/>
      <c r="E155" s="220"/>
      <c r="F155" s="222"/>
      <c r="G155" s="208"/>
      <c r="H155" s="206"/>
    </row>
    <row r="156" spans="1:13" ht="12.75" customHeight="1" x14ac:dyDescent="0.2">
      <c r="A156" s="258"/>
      <c r="B156" s="257"/>
      <c r="C156" s="257"/>
      <c r="D156" s="257"/>
      <c r="E156" s="208"/>
      <c r="F156" s="223"/>
      <c r="G156" s="208"/>
      <c r="H156" s="206"/>
    </row>
    <row r="157" spans="1:13" ht="12.75" customHeight="1" x14ac:dyDescent="0.2">
      <c r="A157" s="258"/>
      <c r="B157" s="257"/>
      <c r="C157" s="257"/>
      <c r="D157" s="257"/>
      <c r="E157" s="375"/>
      <c r="F157" s="375"/>
      <c r="G157" s="375"/>
      <c r="H157" s="206"/>
    </row>
    <row r="158" spans="1:13" ht="12.75" customHeight="1" x14ac:dyDescent="0.2">
      <c r="A158" s="258"/>
      <c r="B158" s="257"/>
      <c r="C158" s="257"/>
      <c r="D158" s="257"/>
      <c r="E158" s="225"/>
      <c r="F158" s="394">
        <v>-0.1</v>
      </c>
      <c r="G158" s="224">
        <v>0.15</v>
      </c>
      <c r="H158" s="386">
        <v>0.4</v>
      </c>
    </row>
    <row r="159" spans="1:13" ht="12.75" customHeight="1" x14ac:dyDescent="0.2">
      <c r="A159" s="258"/>
      <c r="B159" s="257"/>
      <c r="C159" s="257"/>
      <c r="D159" s="257"/>
      <c r="E159" s="225"/>
      <c r="F159" s="225"/>
      <c r="G159" s="226" t="s">
        <v>131</v>
      </c>
      <c r="H159" s="206"/>
    </row>
    <row r="160" spans="1:13" ht="12.75" customHeight="1" x14ac:dyDescent="0.2">
      <c r="A160" s="227" t="s">
        <v>9</v>
      </c>
      <c r="B160" s="228" t="s">
        <v>14</v>
      </c>
      <c r="C160" s="229" t="s">
        <v>138</v>
      </c>
      <c r="D160" s="230" t="s">
        <v>137</v>
      </c>
      <c r="E160" s="208"/>
      <c r="F160" s="259"/>
      <c r="G160" s="259"/>
      <c r="H160" s="206"/>
    </row>
    <row r="161" spans="1:8" ht="12.75" customHeight="1" x14ac:dyDescent="0.2">
      <c r="A161" s="232">
        <v>2014</v>
      </c>
      <c r="B161" s="233">
        <v>0.4</v>
      </c>
      <c r="C161" s="219">
        <v>0.4</v>
      </c>
      <c r="D161" s="260">
        <f>(B161+C161)/2</f>
        <v>0.4</v>
      </c>
      <c r="E161" s="259"/>
      <c r="F161" s="259"/>
      <c r="G161" s="259"/>
      <c r="H161" s="206"/>
    </row>
    <row r="162" spans="1:8" ht="12.75" customHeight="1" x14ac:dyDescent="0.2">
      <c r="A162" s="232">
        <f>A161+1</f>
        <v>2015</v>
      </c>
      <c r="B162" s="233">
        <v>-0.1</v>
      </c>
      <c r="C162" s="219">
        <v>0.15</v>
      </c>
      <c r="D162" s="260">
        <f>(B162+C162)/2</f>
        <v>2.4999999999999994E-2</v>
      </c>
      <c r="E162" s="259"/>
      <c r="F162" s="259"/>
      <c r="G162" s="259"/>
      <c r="H162" s="206"/>
    </row>
    <row r="163" spans="1:8" ht="12.75" customHeight="1" x14ac:dyDescent="0.2">
      <c r="A163" s="232">
        <f>A162+1</f>
        <v>2016</v>
      </c>
      <c r="B163" s="233">
        <v>0.35</v>
      </c>
      <c r="C163" s="219">
        <v>-0.05</v>
      </c>
      <c r="D163" s="260">
        <f>(B163+C163)/2</f>
        <v>0.15</v>
      </c>
      <c r="E163" s="259"/>
      <c r="F163" s="259"/>
      <c r="G163" s="259"/>
      <c r="H163" s="206"/>
    </row>
    <row r="164" spans="1:8" ht="12.75" customHeight="1" x14ac:dyDescent="0.2">
      <c r="A164" s="232">
        <f>A163+1</f>
        <v>2017</v>
      </c>
      <c r="B164" s="233">
        <v>-0.05</v>
      </c>
      <c r="C164" s="219">
        <v>-0.1</v>
      </c>
      <c r="D164" s="260">
        <f>(B164+C164)/2</f>
        <v>-7.5000000000000011E-2</v>
      </c>
      <c r="E164" s="259"/>
      <c r="F164" s="259"/>
      <c r="G164" s="259"/>
      <c r="H164" s="206"/>
    </row>
    <row r="165" spans="1:8" ht="12.75" customHeight="1" x14ac:dyDescent="0.2">
      <c r="A165" s="232">
        <f>A164+1</f>
        <v>2018</v>
      </c>
      <c r="B165" s="238">
        <v>0.15</v>
      </c>
      <c r="C165" s="239">
        <v>0.35</v>
      </c>
      <c r="D165" s="261">
        <f>(B165+C165)/2</f>
        <v>0.25</v>
      </c>
      <c r="E165" s="259"/>
      <c r="F165" s="259"/>
      <c r="G165" s="259"/>
      <c r="H165" s="206"/>
    </row>
    <row r="166" spans="1:8" ht="12.75" customHeight="1" x14ac:dyDescent="0.2">
      <c r="A166" s="241" t="s">
        <v>132</v>
      </c>
      <c r="B166" s="242">
        <f>AVERAGE(B161:B165)</f>
        <v>0.15</v>
      </c>
      <c r="C166" s="243">
        <f>AVERAGE(C161:C165)</f>
        <v>0.15</v>
      </c>
      <c r="D166" s="244">
        <f>AVERAGE(D161:D165)</f>
        <v>0.15</v>
      </c>
      <c r="E166" s="245" t="s">
        <v>206</v>
      </c>
      <c r="F166" s="246"/>
      <c r="G166" s="247"/>
      <c r="H166" s="206"/>
    </row>
    <row r="167" spans="1:8" ht="12.75" customHeight="1" x14ac:dyDescent="0.2">
      <c r="A167" s="241" t="s">
        <v>133</v>
      </c>
      <c r="B167" s="242">
        <f>STDEV(B161:B165)</f>
        <v>0.22638462845343546</v>
      </c>
      <c r="C167" s="243">
        <f>STDEV(C161:C165)</f>
        <v>0.22638462845343543</v>
      </c>
      <c r="D167" s="244">
        <f>STDEV(D161:D165)</f>
        <v>0.18624580532189175</v>
      </c>
      <c r="E167" s="245" t="s">
        <v>207</v>
      </c>
      <c r="F167" s="246"/>
      <c r="G167" s="247"/>
      <c r="H167" s="206"/>
    </row>
    <row r="168" spans="1:8" ht="12.75" customHeight="1" x14ac:dyDescent="0.2">
      <c r="A168" s="262"/>
      <c r="B168" s="259"/>
      <c r="C168" s="263" t="s">
        <v>17</v>
      </c>
      <c r="D168" s="250">
        <f>CORREL(B161:B165,C161:C165)</f>
        <v>0.35365853658536589</v>
      </c>
      <c r="E168" s="251" t="s">
        <v>208</v>
      </c>
      <c r="F168" s="246"/>
      <c r="G168" s="247"/>
      <c r="H168" s="206"/>
    </row>
    <row r="169" spans="1:8" ht="12.75" customHeight="1" x14ac:dyDescent="0.2">
      <c r="A169" s="252"/>
      <c r="B169" s="253"/>
      <c r="C169" s="264"/>
      <c r="D169" s="265"/>
      <c r="E169" s="253"/>
      <c r="F169" s="266"/>
      <c r="G169" s="266"/>
      <c r="H169" s="255"/>
    </row>
    <row r="170" spans="1:8" ht="12.75" customHeight="1" x14ac:dyDescent="0.2">
      <c r="A170" s="200"/>
      <c r="B170" s="200"/>
      <c r="C170" s="200"/>
      <c r="D170" s="200"/>
      <c r="E170" s="200"/>
      <c r="F170" s="200"/>
      <c r="G170" s="200"/>
      <c r="H170" s="200"/>
    </row>
    <row r="171" spans="1:8" ht="62.25" customHeight="1" x14ac:dyDescent="0.2">
      <c r="A171" s="411" t="s">
        <v>220</v>
      </c>
      <c r="B171" s="411"/>
      <c r="C171" s="411"/>
      <c r="D171" s="411"/>
      <c r="E171" s="411"/>
      <c r="F171" s="411"/>
      <c r="G171" s="411"/>
      <c r="H171" s="411"/>
    </row>
    <row r="172" spans="1:8" x14ac:dyDescent="0.2">
      <c r="A172" s="200"/>
      <c r="B172" s="200"/>
      <c r="C172" s="200"/>
      <c r="D172" s="200"/>
      <c r="E172" s="200"/>
      <c r="F172" s="200"/>
      <c r="G172" s="200"/>
      <c r="H172" s="200"/>
    </row>
    <row r="173" spans="1:8" x14ac:dyDescent="0.2">
      <c r="A173" s="268" t="s">
        <v>141</v>
      </c>
      <c r="B173" s="267"/>
      <c r="C173" s="267"/>
      <c r="D173" s="267"/>
      <c r="E173" s="256"/>
      <c r="F173" s="256"/>
      <c r="G173" s="277"/>
      <c r="H173" s="203"/>
    </row>
    <row r="174" spans="1:8" ht="12.75" customHeight="1" x14ac:dyDescent="0.2">
      <c r="A174" s="258"/>
      <c r="B174" s="257"/>
      <c r="C174" s="257"/>
      <c r="D174" s="257"/>
      <c r="E174" s="375"/>
      <c r="F174" s="210" t="s">
        <v>216</v>
      </c>
      <c r="G174" s="212"/>
      <c r="H174" s="206"/>
    </row>
    <row r="175" spans="1:8" ht="12.75" customHeight="1" x14ac:dyDescent="0.2">
      <c r="A175" s="258"/>
      <c r="B175" s="257"/>
      <c r="C175" s="257"/>
      <c r="D175" s="257"/>
      <c r="E175" s="213"/>
      <c r="F175" s="211"/>
      <c r="G175" s="212"/>
      <c r="H175" s="206"/>
    </row>
    <row r="176" spans="1:8" ht="12.75" customHeight="1" x14ac:dyDescent="0.2">
      <c r="A176" s="258"/>
      <c r="B176" s="257"/>
      <c r="C176" s="257"/>
      <c r="D176" s="257"/>
      <c r="E176" s="213"/>
      <c r="F176" s="214"/>
      <c r="G176" s="212"/>
      <c r="H176" s="206"/>
    </row>
    <row r="177" spans="1:8" ht="12.75" customHeight="1" x14ac:dyDescent="0.2">
      <c r="A177" s="258"/>
      <c r="B177" s="257"/>
      <c r="C177" s="257"/>
      <c r="D177" s="257"/>
      <c r="E177" s="212"/>
      <c r="F177" s="215"/>
      <c r="G177" s="212"/>
      <c r="H177" s="206"/>
    </row>
    <row r="178" spans="1:8" ht="12.75" customHeight="1" x14ac:dyDescent="0.2">
      <c r="A178" s="258"/>
      <c r="B178" s="257"/>
      <c r="C178" s="257"/>
      <c r="D178" s="257"/>
      <c r="E178" s="375"/>
      <c r="F178" s="393">
        <v>-0.1</v>
      </c>
      <c r="G178" s="216">
        <v>0.15</v>
      </c>
      <c r="H178" s="385">
        <v>0.4</v>
      </c>
    </row>
    <row r="179" spans="1:8" ht="12.75" customHeight="1" x14ac:dyDescent="0.2">
      <c r="A179" s="258"/>
      <c r="B179" s="257"/>
      <c r="C179" s="257"/>
      <c r="D179" s="257"/>
      <c r="E179" s="212"/>
      <c r="F179" s="212"/>
      <c r="G179" s="217" t="s">
        <v>131</v>
      </c>
      <c r="H179" s="206"/>
    </row>
    <row r="180" spans="1:8" ht="12.75" customHeight="1" x14ac:dyDescent="0.2">
      <c r="A180" s="258"/>
      <c r="B180" s="257"/>
      <c r="C180" s="257"/>
      <c r="D180" s="257"/>
      <c r="E180" s="375"/>
      <c r="F180" s="208"/>
      <c r="G180" s="208"/>
      <c r="H180" s="206"/>
    </row>
    <row r="181" spans="1:8" ht="12.75" customHeight="1" x14ac:dyDescent="0.2">
      <c r="A181" s="258"/>
      <c r="B181" s="257"/>
      <c r="C181" s="257"/>
      <c r="D181" s="257"/>
      <c r="E181" s="219"/>
      <c r="F181" s="387" t="s">
        <v>217</v>
      </c>
      <c r="G181" s="208"/>
      <c r="H181" s="206"/>
    </row>
    <row r="182" spans="1:8" ht="12.75" customHeight="1" x14ac:dyDescent="0.2">
      <c r="A182" s="258"/>
      <c r="B182" s="257"/>
      <c r="C182" s="257"/>
      <c r="D182" s="257"/>
      <c r="E182" s="213"/>
      <c r="F182" s="211"/>
      <c r="G182" s="212"/>
      <c r="H182" s="206"/>
    </row>
    <row r="183" spans="1:8" ht="12.75" customHeight="1" x14ac:dyDescent="0.2">
      <c r="A183" s="258"/>
      <c r="B183" s="257"/>
      <c r="C183" s="257"/>
      <c r="D183" s="257"/>
      <c r="E183" s="213"/>
      <c r="F183" s="214"/>
      <c r="G183" s="212"/>
      <c r="H183" s="206"/>
    </row>
    <row r="184" spans="1:8" ht="12.75" customHeight="1" x14ac:dyDescent="0.2">
      <c r="A184" s="258"/>
      <c r="B184" s="257"/>
      <c r="C184" s="257"/>
      <c r="D184" s="257"/>
      <c r="E184" s="212"/>
      <c r="F184" s="215"/>
      <c r="G184" s="212"/>
      <c r="H184" s="206"/>
    </row>
    <row r="185" spans="1:8" ht="12.75" customHeight="1" x14ac:dyDescent="0.2">
      <c r="A185" s="258"/>
      <c r="B185" s="257"/>
      <c r="C185" s="257"/>
      <c r="D185" s="257"/>
      <c r="E185" s="375"/>
      <c r="F185" s="395">
        <v>-0.1</v>
      </c>
      <c r="G185" s="388">
        <v>0.15</v>
      </c>
      <c r="H185" s="389">
        <v>0.4</v>
      </c>
    </row>
    <row r="186" spans="1:8" ht="12.75" customHeight="1" x14ac:dyDescent="0.2">
      <c r="A186" s="258"/>
      <c r="B186" s="257"/>
      <c r="C186" s="257"/>
      <c r="D186" s="257"/>
      <c r="E186" s="212"/>
      <c r="F186" s="390"/>
      <c r="G186" s="391" t="s">
        <v>131</v>
      </c>
      <c r="H186" s="392"/>
    </row>
    <row r="187" spans="1:8" ht="15.75" x14ac:dyDescent="0.2">
      <c r="A187" s="258"/>
      <c r="B187" s="257"/>
      <c r="C187" s="257"/>
      <c r="D187" s="257"/>
      <c r="E187" s="225"/>
      <c r="F187" s="225"/>
      <c r="G187" s="226"/>
      <c r="H187" s="206"/>
    </row>
    <row r="188" spans="1:8" x14ac:dyDescent="0.2">
      <c r="A188" s="227" t="s">
        <v>9</v>
      </c>
      <c r="B188" s="228" t="s">
        <v>14</v>
      </c>
      <c r="C188" s="229" t="s">
        <v>218</v>
      </c>
      <c r="D188" s="230" t="s">
        <v>217</v>
      </c>
      <c r="E188" s="208"/>
      <c r="F188" s="259"/>
      <c r="G188" s="259"/>
      <c r="H188" s="206"/>
    </row>
    <row r="189" spans="1:8" x14ac:dyDescent="0.2">
      <c r="A189" s="232">
        <v>2014</v>
      </c>
      <c r="B189" s="233">
        <v>0.4</v>
      </c>
      <c r="C189" s="219">
        <v>0.4</v>
      </c>
      <c r="D189" s="260">
        <f>(B189+C189)/2</f>
        <v>0.4</v>
      </c>
      <c r="E189" s="259"/>
      <c r="F189" s="259"/>
      <c r="G189" s="259"/>
      <c r="H189" s="206"/>
    </row>
    <row r="190" spans="1:8" x14ac:dyDescent="0.2">
      <c r="A190" s="232">
        <f>A189+1</f>
        <v>2015</v>
      </c>
      <c r="B190" s="233">
        <v>-0.1</v>
      </c>
      <c r="C190" s="219">
        <v>-0.1</v>
      </c>
      <c r="D190" s="260">
        <f>(B190+C190)/2</f>
        <v>-0.1</v>
      </c>
      <c r="E190" s="259"/>
      <c r="F190" s="259"/>
      <c r="G190" s="259"/>
      <c r="H190" s="206"/>
    </row>
    <row r="191" spans="1:8" x14ac:dyDescent="0.2">
      <c r="A191" s="232">
        <f>A190+1</f>
        <v>2016</v>
      </c>
      <c r="B191" s="233">
        <v>0.35</v>
      </c>
      <c r="C191" s="219">
        <v>0.35</v>
      </c>
      <c r="D191" s="260">
        <f>(B191+C191)/2</f>
        <v>0.35</v>
      </c>
      <c r="E191" s="259"/>
      <c r="F191" s="259"/>
      <c r="G191" s="259"/>
      <c r="H191" s="206"/>
    </row>
    <row r="192" spans="1:8" x14ac:dyDescent="0.2">
      <c r="A192" s="232">
        <f>A191+1</f>
        <v>2017</v>
      </c>
      <c r="B192" s="233">
        <v>-0.05</v>
      </c>
      <c r="C192" s="219">
        <v>-0.05</v>
      </c>
      <c r="D192" s="260">
        <f>(B192+C192)/2</f>
        <v>-0.05</v>
      </c>
      <c r="E192" s="259"/>
      <c r="F192" s="259"/>
      <c r="G192" s="259"/>
      <c r="H192" s="206"/>
    </row>
    <row r="193" spans="1:8" x14ac:dyDescent="0.2">
      <c r="A193" s="232">
        <f>A192+1</f>
        <v>2018</v>
      </c>
      <c r="B193" s="238">
        <v>0.15</v>
      </c>
      <c r="C193" s="239">
        <v>0.15</v>
      </c>
      <c r="D193" s="261">
        <f>(B193+C193)/2</f>
        <v>0.15</v>
      </c>
      <c r="E193" s="259"/>
      <c r="F193" s="259"/>
      <c r="G193" s="259"/>
      <c r="H193" s="206"/>
    </row>
    <row r="194" spans="1:8" ht="14.25" x14ac:dyDescent="0.2">
      <c r="A194" s="241" t="s">
        <v>132</v>
      </c>
      <c r="B194" s="242">
        <f>AVERAGE(B189:B193)</f>
        <v>0.15</v>
      </c>
      <c r="C194" s="243">
        <f>AVERAGE(C189:C193)</f>
        <v>0.15</v>
      </c>
      <c r="D194" s="244">
        <f>AVERAGE(D189:D193)</f>
        <v>0.15</v>
      </c>
      <c r="E194" s="245" t="s">
        <v>209</v>
      </c>
      <c r="F194" s="246"/>
      <c r="G194" s="247"/>
      <c r="H194" s="206"/>
    </row>
    <row r="195" spans="1:8" ht="14.25" x14ac:dyDescent="0.2">
      <c r="A195" s="241" t="s">
        <v>133</v>
      </c>
      <c r="B195" s="242">
        <f>STDEV(B189:B193)</f>
        <v>0.22638462845343546</v>
      </c>
      <c r="C195" s="243">
        <f>STDEV(C189:C193)</f>
        <v>0.22638462845343546</v>
      </c>
      <c r="D195" s="244">
        <f>STDEV(D189:D193)</f>
        <v>0.22638462845343546</v>
      </c>
      <c r="E195" s="245" t="s">
        <v>210</v>
      </c>
      <c r="F195" s="246"/>
      <c r="G195" s="247"/>
      <c r="H195" s="206"/>
    </row>
    <row r="196" spans="1:8" x14ac:dyDescent="0.2">
      <c r="A196" s="262"/>
      <c r="B196" s="259"/>
      <c r="C196" s="263" t="s">
        <v>17</v>
      </c>
      <c r="D196" s="250">
        <f>CORREL(B189:B193,C189:C193)</f>
        <v>1</v>
      </c>
      <c r="E196" s="251" t="s">
        <v>211</v>
      </c>
      <c r="F196" s="246"/>
      <c r="G196" s="247"/>
      <c r="H196" s="206"/>
    </row>
    <row r="197" spans="1:8" x14ac:dyDescent="0.2">
      <c r="A197" s="252"/>
      <c r="B197" s="253"/>
      <c r="C197" s="264"/>
      <c r="D197" s="265"/>
      <c r="E197" s="253"/>
      <c r="F197" s="266"/>
      <c r="G197" s="266"/>
      <c r="H197" s="255"/>
    </row>
    <row r="198" spans="1:8" x14ac:dyDescent="0.2">
      <c r="A198" s="200"/>
      <c r="B198" s="200"/>
      <c r="C198" s="200"/>
      <c r="D198" s="200"/>
      <c r="E198" s="200"/>
      <c r="F198" s="200"/>
      <c r="G198" s="200"/>
      <c r="H198" s="200"/>
    </row>
    <row r="199" spans="1:8" ht="57" customHeight="1" x14ac:dyDescent="0.2">
      <c r="A199" s="411" t="s">
        <v>68</v>
      </c>
      <c r="B199" s="411"/>
      <c r="C199" s="411"/>
      <c r="D199" s="411"/>
      <c r="E199" s="411"/>
      <c r="F199" s="411"/>
      <c r="G199" s="411"/>
      <c r="H199" s="411"/>
    </row>
    <row r="200" spans="1:8" x14ac:dyDescent="0.2">
      <c r="A200" s="200"/>
      <c r="B200" s="200"/>
      <c r="C200" s="200"/>
      <c r="D200" s="200"/>
      <c r="E200" s="200"/>
      <c r="F200" s="200"/>
      <c r="G200" s="200"/>
      <c r="H200" s="200"/>
    </row>
    <row r="201" spans="1:8" x14ac:dyDescent="0.2">
      <c r="A201" s="2" t="s">
        <v>36</v>
      </c>
    </row>
    <row r="202" spans="1:8" ht="51.75" customHeight="1" x14ac:dyDescent="0.2">
      <c r="A202" s="411" t="s">
        <v>70</v>
      </c>
      <c r="B202" s="411"/>
      <c r="C202" s="411"/>
      <c r="D202" s="411"/>
      <c r="E202" s="411"/>
      <c r="F202" s="411"/>
      <c r="G202" s="411"/>
      <c r="H202" s="411"/>
    </row>
    <row r="204" spans="1:8" ht="47.25" customHeight="1" x14ac:dyDescent="0.2">
      <c r="A204" s="411" t="s">
        <v>35</v>
      </c>
      <c r="B204" s="411"/>
      <c r="C204" s="411"/>
      <c r="D204" s="411"/>
      <c r="E204" s="411"/>
      <c r="F204" s="411"/>
      <c r="G204" s="411"/>
      <c r="H204" s="411"/>
    </row>
    <row r="205" spans="1:8" x14ac:dyDescent="0.2">
      <c r="A205" s="200"/>
      <c r="B205" s="200"/>
      <c r="C205" s="200"/>
      <c r="D205" s="200"/>
      <c r="E205" s="200"/>
      <c r="F205" s="200"/>
      <c r="G205" s="200"/>
      <c r="H205" s="200"/>
    </row>
    <row r="206" spans="1:8" ht="15.75" x14ac:dyDescent="0.2">
      <c r="A206" s="278" t="s">
        <v>142</v>
      </c>
      <c r="B206" s="279"/>
      <c r="C206" s="279"/>
      <c r="D206" s="279"/>
      <c r="E206" s="279"/>
      <c r="F206" s="279"/>
      <c r="G206" s="280"/>
      <c r="H206" s="281"/>
    </row>
    <row r="207" spans="1:8" x14ac:dyDescent="0.2">
      <c r="A207" s="282"/>
      <c r="B207" s="282"/>
      <c r="C207" s="282"/>
      <c r="D207" s="282"/>
      <c r="E207" s="282"/>
      <c r="F207" s="282"/>
      <c r="G207" s="282"/>
      <c r="H207" s="283"/>
    </row>
    <row r="208" spans="1:8" x14ac:dyDescent="0.2">
      <c r="A208" s="284"/>
      <c r="B208" s="285"/>
      <c r="C208" s="285"/>
      <c r="D208" s="285"/>
      <c r="E208" s="285"/>
      <c r="F208" s="285"/>
      <c r="G208" s="285"/>
      <c r="H208" s="283"/>
    </row>
    <row r="209" spans="1:8" x14ac:dyDescent="0.2">
      <c r="A209" s="286"/>
      <c r="B209" s="282"/>
      <c r="C209" s="282"/>
      <c r="D209" s="282"/>
      <c r="E209" s="282"/>
      <c r="F209" s="282"/>
      <c r="G209" s="282"/>
      <c r="H209" s="283"/>
    </row>
    <row r="210" spans="1:8" x14ac:dyDescent="0.2">
      <c r="A210" s="286"/>
      <c r="B210" s="282"/>
      <c r="C210" s="282"/>
      <c r="D210" s="282"/>
      <c r="E210" s="282"/>
      <c r="F210" s="282"/>
      <c r="G210" s="282"/>
      <c r="H210" s="283"/>
    </row>
    <row r="211" spans="1:8" x14ac:dyDescent="0.2">
      <c r="A211" s="286"/>
      <c r="B211" s="282"/>
      <c r="C211" s="282"/>
      <c r="D211" s="282"/>
      <c r="E211" s="282"/>
      <c r="F211" s="282"/>
      <c r="G211" s="282"/>
      <c r="H211" s="283"/>
    </row>
    <row r="212" spans="1:8" x14ac:dyDescent="0.2">
      <c r="A212" s="286"/>
      <c r="B212" s="282"/>
      <c r="C212" s="282"/>
      <c r="D212" s="282"/>
      <c r="E212" s="282"/>
      <c r="F212" s="282"/>
      <c r="G212" s="287"/>
      <c r="H212" s="283"/>
    </row>
    <row r="213" spans="1:8" x14ac:dyDescent="0.2">
      <c r="A213" s="286"/>
      <c r="B213" s="282"/>
      <c r="C213" s="282"/>
      <c r="D213" s="282"/>
      <c r="E213" s="282"/>
      <c r="F213" s="282"/>
      <c r="G213" s="287"/>
      <c r="H213" s="283"/>
    </row>
    <row r="214" spans="1:8" x14ac:dyDescent="0.2">
      <c r="A214" s="286"/>
      <c r="B214" s="282"/>
      <c r="C214" s="282"/>
      <c r="D214" s="282"/>
      <c r="E214" s="282"/>
      <c r="F214" s="282"/>
      <c r="G214" s="287"/>
      <c r="H214" s="283"/>
    </row>
    <row r="215" spans="1:8" x14ac:dyDescent="0.2">
      <c r="A215" s="286"/>
      <c r="B215" s="282"/>
      <c r="C215" s="282"/>
      <c r="D215" s="282"/>
      <c r="E215" s="282"/>
      <c r="F215" s="282"/>
      <c r="G215" s="287"/>
      <c r="H215" s="283"/>
    </row>
    <row r="216" spans="1:8" x14ac:dyDescent="0.2">
      <c r="A216" s="286"/>
      <c r="B216" s="282"/>
      <c r="C216" s="282"/>
      <c r="D216" s="282"/>
      <c r="E216" s="282"/>
      <c r="F216" s="282"/>
      <c r="G216" s="287"/>
      <c r="H216" s="283"/>
    </row>
    <row r="217" spans="1:8" x14ac:dyDescent="0.2">
      <c r="A217" s="286"/>
      <c r="B217" s="282"/>
      <c r="C217" s="282"/>
      <c r="D217" s="282"/>
      <c r="E217" s="282"/>
      <c r="F217" s="282"/>
      <c r="G217" s="287"/>
      <c r="H217" s="283"/>
    </row>
    <row r="218" spans="1:8" x14ac:dyDescent="0.2">
      <c r="A218" s="286"/>
      <c r="B218" s="282"/>
      <c r="C218" s="282"/>
      <c r="D218" s="282"/>
      <c r="E218" s="282"/>
      <c r="F218" s="282"/>
      <c r="G218" s="287"/>
      <c r="H218" s="283"/>
    </row>
    <row r="219" spans="1:8" x14ac:dyDescent="0.2">
      <c r="A219" s="286"/>
      <c r="B219" s="282"/>
      <c r="C219" s="282"/>
      <c r="D219" s="282"/>
      <c r="E219" s="282"/>
      <c r="F219" s="282"/>
      <c r="G219" s="287"/>
      <c r="H219" s="288"/>
    </row>
    <row r="220" spans="1:8" x14ac:dyDescent="0.2">
      <c r="A220" s="286"/>
      <c r="B220" s="282"/>
      <c r="C220" s="282"/>
      <c r="D220" s="282"/>
      <c r="E220" s="282"/>
      <c r="F220" s="282"/>
      <c r="G220" s="287"/>
      <c r="H220" s="288"/>
    </row>
    <row r="221" spans="1:8" x14ac:dyDescent="0.2">
      <c r="A221" s="286"/>
      <c r="B221" s="282"/>
      <c r="C221" s="282"/>
      <c r="D221" s="282"/>
      <c r="E221" s="282"/>
      <c r="F221" s="282"/>
      <c r="G221" s="287"/>
      <c r="H221" s="288"/>
    </row>
    <row r="222" spans="1:8" x14ac:dyDescent="0.2">
      <c r="A222" s="286"/>
      <c r="B222" s="282"/>
      <c r="C222" s="282"/>
      <c r="D222" s="282"/>
      <c r="E222" s="282"/>
      <c r="F222" s="282"/>
      <c r="G222" s="287"/>
      <c r="H222" s="288"/>
    </row>
    <row r="223" spans="1:8" x14ac:dyDescent="0.2">
      <c r="A223" s="286"/>
      <c r="B223" s="282"/>
      <c r="C223" s="282"/>
      <c r="D223" s="282"/>
      <c r="E223" s="282"/>
      <c r="F223" s="282"/>
      <c r="G223" s="287"/>
      <c r="H223" s="288"/>
    </row>
    <row r="224" spans="1:8" x14ac:dyDescent="0.2">
      <c r="A224" s="286"/>
      <c r="B224" s="282"/>
      <c r="C224" s="282"/>
      <c r="D224" s="282"/>
      <c r="E224" s="282"/>
      <c r="F224" s="282"/>
      <c r="G224" s="287"/>
      <c r="H224" s="288"/>
    </row>
    <row r="225" spans="1:8" x14ac:dyDescent="0.2">
      <c r="A225" s="286"/>
      <c r="B225" s="282"/>
      <c r="C225" s="282"/>
      <c r="D225" s="282"/>
      <c r="E225" s="282"/>
      <c r="F225" s="282"/>
      <c r="G225" s="287"/>
      <c r="H225" s="288"/>
    </row>
    <row r="226" spans="1:8" x14ac:dyDescent="0.2">
      <c r="A226" s="286"/>
      <c r="B226" s="282"/>
      <c r="C226" s="282"/>
      <c r="D226" s="282"/>
      <c r="E226" s="282"/>
      <c r="F226" s="282"/>
      <c r="G226" s="287"/>
      <c r="H226" s="288"/>
    </row>
    <row r="227" spans="1:8" x14ac:dyDescent="0.2">
      <c r="A227" s="286"/>
      <c r="B227" s="282"/>
      <c r="C227" s="282"/>
      <c r="D227" s="282"/>
      <c r="E227" s="282"/>
      <c r="F227" s="282"/>
      <c r="G227" s="287"/>
      <c r="H227" s="288"/>
    </row>
    <row r="228" spans="1:8" x14ac:dyDescent="0.2">
      <c r="A228" s="286"/>
      <c r="B228" s="282"/>
      <c r="C228" s="282"/>
      <c r="D228" s="282"/>
      <c r="E228" s="282"/>
      <c r="F228" s="282"/>
      <c r="G228" s="287"/>
      <c r="H228" s="288"/>
    </row>
    <row r="229" spans="1:8" x14ac:dyDescent="0.2">
      <c r="A229" s="286"/>
      <c r="B229" s="282"/>
      <c r="C229" s="282"/>
      <c r="D229" s="282"/>
      <c r="E229" s="282"/>
      <c r="F229" s="282"/>
      <c r="G229" s="287"/>
      <c r="H229" s="288"/>
    </row>
    <row r="230" spans="1:8" x14ac:dyDescent="0.2">
      <c r="A230" s="286"/>
      <c r="B230" s="282"/>
      <c r="C230" s="282"/>
      <c r="D230" s="282"/>
      <c r="E230" s="282"/>
      <c r="F230" s="282"/>
      <c r="G230" s="287"/>
      <c r="H230" s="288"/>
    </row>
    <row r="231" spans="1:8" x14ac:dyDescent="0.2">
      <c r="A231" s="284"/>
      <c r="B231" s="285"/>
      <c r="C231" s="285"/>
      <c r="D231" s="285"/>
      <c r="E231" s="285"/>
      <c r="F231" s="285"/>
      <c r="G231" s="285"/>
      <c r="H231" s="283"/>
    </row>
    <row r="232" spans="1:8" x14ac:dyDescent="0.2">
      <c r="A232" s="284"/>
      <c r="B232" s="285"/>
      <c r="C232" s="285"/>
      <c r="D232" s="285"/>
      <c r="E232" s="285"/>
      <c r="F232" s="285"/>
      <c r="G232" s="285"/>
      <c r="H232" s="283"/>
    </row>
    <row r="233" spans="1:8" x14ac:dyDescent="0.2">
      <c r="A233" s="284"/>
      <c r="B233" s="285"/>
      <c r="C233" s="285"/>
      <c r="D233" s="285"/>
      <c r="E233" s="285"/>
      <c r="F233" s="285"/>
      <c r="G233" s="285"/>
      <c r="H233" s="283"/>
    </row>
    <row r="234" spans="1:8" ht="14.25" x14ac:dyDescent="0.25">
      <c r="A234" s="289" t="s">
        <v>9</v>
      </c>
      <c r="B234" s="290" t="s">
        <v>48</v>
      </c>
      <c r="C234" s="291" t="s">
        <v>143</v>
      </c>
      <c r="D234" s="292" t="s">
        <v>144</v>
      </c>
      <c r="E234" s="293"/>
      <c r="F234" s="294" t="s">
        <v>145</v>
      </c>
      <c r="G234" s="285"/>
      <c r="H234" s="283"/>
    </row>
    <row r="235" spans="1:8" x14ac:dyDescent="0.2">
      <c r="A235" s="295">
        <v>1</v>
      </c>
      <c r="B235" s="296">
        <v>0.1</v>
      </c>
      <c r="C235" s="297">
        <v>0.1</v>
      </c>
      <c r="D235" s="298">
        <v>0.1</v>
      </c>
      <c r="E235" s="299"/>
      <c r="F235" s="300">
        <v>0.1</v>
      </c>
      <c r="G235" s="285"/>
      <c r="H235" s="283"/>
    </row>
    <row r="236" spans="1:8" x14ac:dyDescent="0.2">
      <c r="A236" s="295">
        <v>2</v>
      </c>
      <c r="B236" s="296">
        <v>0.2</v>
      </c>
      <c r="C236" s="297">
        <v>0.3</v>
      </c>
      <c r="D236" s="298">
        <v>0.2</v>
      </c>
      <c r="E236" s="299"/>
      <c r="F236" s="300">
        <v>0.15</v>
      </c>
      <c r="G236" s="285"/>
      <c r="H236" s="283"/>
    </row>
    <row r="237" spans="1:8" x14ac:dyDescent="0.2">
      <c r="A237" s="295">
        <v>3</v>
      </c>
      <c r="B237" s="296">
        <v>-0.1</v>
      </c>
      <c r="C237" s="297">
        <v>-0.3</v>
      </c>
      <c r="D237" s="298">
        <v>-0.1</v>
      </c>
      <c r="E237" s="299"/>
      <c r="F237" s="300">
        <v>0</v>
      </c>
      <c r="G237" s="285"/>
      <c r="H237" s="283"/>
    </row>
    <row r="238" spans="1:8" x14ac:dyDescent="0.2">
      <c r="A238" s="295">
        <v>4</v>
      </c>
      <c r="B238" s="296">
        <v>0</v>
      </c>
      <c r="C238" s="297">
        <v>-0.1</v>
      </c>
      <c r="D238" s="298">
        <v>0</v>
      </c>
      <c r="E238" s="299"/>
      <c r="F238" s="300">
        <v>0.05</v>
      </c>
      <c r="G238" s="285"/>
      <c r="H238" s="283"/>
    </row>
    <row r="239" spans="1:8" x14ac:dyDescent="0.2">
      <c r="A239" s="289">
        <v>5</v>
      </c>
      <c r="B239" s="301">
        <v>0.05</v>
      </c>
      <c r="C239" s="302">
        <v>0</v>
      </c>
      <c r="D239" s="303">
        <v>0.05</v>
      </c>
      <c r="E239" s="293"/>
      <c r="F239" s="304">
        <v>7.4999999999999997E-2</v>
      </c>
      <c r="G239" s="293"/>
      <c r="H239" s="305"/>
    </row>
    <row r="240" spans="1:8" x14ac:dyDescent="0.2">
      <c r="A240" s="201"/>
      <c r="B240" s="271"/>
      <c r="C240" s="272"/>
      <c r="D240" s="273"/>
      <c r="E240" s="274"/>
      <c r="F240" s="269"/>
      <c r="G240" s="269"/>
      <c r="H240" s="269"/>
    </row>
    <row r="241" spans="1:8" x14ac:dyDescent="0.2">
      <c r="A241" s="321" t="s">
        <v>146</v>
      </c>
      <c r="B241" s="306"/>
      <c r="C241" s="306"/>
      <c r="D241" s="306"/>
      <c r="E241" s="306"/>
      <c r="F241" s="307"/>
      <c r="G241" s="307"/>
      <c r="H241" s="275"/>
    </row>
    <row r="242" spans="1:8" x14ac:dyDescent="0.2">
      <c r="A242" s="322" t="s">
        <v>158</v>
      </c>
      <c r="B242" s="306"/>
      <c r="C242" s="306"/>
      <c r="D242" s="306"/>
      <c r="E242" s="306"/>
      <c r="F242" s="307"/>
      <c r="G242" s="307"/>
      <c r="H242" s="275"/>
    </row>
    <row r="243" spans="1:8" x14ac:dyDescent="0.2">
      <c r="A243" s="306" t="s">
        <v>147</v>
      </c>
      <c r="B243" s="306"/>
      <c r="C243" s="306"/>
      <c r="D243" s="306"/>
      <c r="E243" s="306"/>
      <c r="F243" s="307"/>
      <c r="G243" s="307"/>
      <c r="H243" s="275"/>
    </row>
    <row r="244" spans="1:8" x14ac:dyDescent="0.2">
      <c r="A244" s="306" t="s">
        <v>148</v>
      </c>
      <c r="B244" s="306"/>
      <c r="C244" s="306"/>
      <c r="D244" s="306"/>
      <c r="E244" s="306"/>
      <c r="F244" s="307"/>
      <c r="G244" s="307"/>
      <c r="H244" s="275"/>
    </row>
    <row r="245" spans="1:8" x14ac:dyDescent="0.2">
      <c r="A245" s="306" t="s">
        <v>149</v>
      </c>
      <c r="B245" s="306"/>
      <c r="C245" s="306"/>
      <c r="D245" s="306"/>
      <c r="E245" s="306"/>
      <c r="F245" s="307"/>
      <c r="G245" s="307"/>
      <c r="H245" s="275"/>
    </row>
    <row r="246" spans="1:8" x14ac:dyDescent="0.2">
      <c r="A246" s="306" t="s">
        <v>150</v>
      </c>
      <c r="B246" s="306"/>
      <c r="C246" s="306"/>
      <c r="D246" s="306"/>
      <c r="E246" s="306"/>
      <c r="F246" s="307"/>
      <c r="G246" s="307"/>
      <c r="H246" s="275"/>
    </row>
    <row r="247" spans="1:8" x14ac:dyDescent="0.2">
      <c r="A247" s="306" t="s">
        <v>151</v>
      </c>
      <c r="B247" s="306"/>
      <c r="C247" s="306"/>
      <c r="D247" s="306"/>
      <c r="E247" s="306"/>
      <c r="F247" s="307"/>
      <c r="G247" s="307"/>
      <c r="H247" s="275"/>
    </row>
    <row r="248" spans="1:8" x14ac:dyDescent="0.2">
      <c r="A248" s="306" t="s">
        <v>152</v>
      </c>
      <c r="B248" s="306"/>
      <c r="C248" s="306"/>
      <c r="D248" s="306"/>
      <c r="E248" s="306"/>
      <c r="F248" s="307"/>
      <c r="G248" s="307"/>
      <c r="H248" s="275"/>
    </row>
    <row r="249" spans="1:8" x14ac:dyDescent="0.2">
      <c r="A249" s="306"/>
      <c r="B249" s="306"/>
      <c r="C249" s="306"/>
      <c r="D249" s="306"/>
      <c r="E249" s="306"/>
      <c r="F249" s="307"/>
      <c r="G249" s="307"/>
      <c r="H249" s="275"/>
    </row>
    <row r="250" spans="1:8" x14ac:dyDescent="0.2">
      <c r="A250" s="322" t="s">
        <v>159</v>
      </c>
      <c r="B250" s="306"/>
      <c r="C250" s="306"/>
      <c r="D250" s="306"/>
      <c r="E250" s="306"/>
      <c r="F250" s="307"/>
      <c r="G250" s="307"/>
      <c r="H250" s="275"/>
    </row>
    <row r="251" spans="1:8" x14ac:dyDescent="0.2">
      <c r="A251" s="306" t="s">
        <v>153</v>
      </c>
      <c r="B251" s="306"/>
      <c r="C251" s="306"/>
      <c r="D251" s="306"/>
      <c r="E251" s="306"/>
      <c r="F251" s="307"/>
      <c r="G251" s="307"/>
      <c r="H251" s="275"/>
    </row>
    <row r="252" spans="1:8" x14ac:dyDescent="0.2">
      <c r="A252" s="306" t="s">
        <v>160</v>
      </c>
      <c r="B252" s="306"/>
      <c r="C252" s="306"/>
      <c r="D252" s="306"/>
      <c r="E252" s="306"/>
      <c r="F252" s="307"/>
      <c r="G252" s="307"/>
      <c r="H252" s="275"/>
    </row>
    <row r="253" spans="1:8" x14ac:dyDescent="0.2">
      <c r="A253" s="306"/>
      <c r="B253" s="306"/>
      <c r="C253" s="306"/>
      <c r="D253" s="306"/>
      <c r="E253" s="306"/>
      <c r="F253" s="307"/>
      <c r="G253" s="307"/>
      <c r="H253" s="275"/>
    </row>
    <row r="254" spans="1:8" x14ac:dyDescent="0.2">
      <c r="A254" s="322" t="s">
        <v>161</v>
      </c>
      <c r="B254" s="306"/>
      <c r="C254" s="306"/>
      <c r="D254" s="306"/>
      <c r="E254" s="306"/>
      <c r="F254" s="307"/>
      <c r="G254" s="307"/>
      <c r="H254" s="275"/>
    </row>
    <row r="255" spans="1:8" x14ac:dyDescent="0.2">
      <c r="A255" s="308" t="s">
        <v>154</v>
      </c>
      <c r="B255" s="306"/>
      <c r="C255" s="306"/>
      <c r="D255" s="306"/>
      <c r="E255" s="306"/>
      <c r="F255" s="307"/>
      <c r="G255" s="307"/>
      <c r="H255" s="275"/>
    </row>
    <row r="256" spans="1:8" ht="14.25" x14ac:dyDescent="0.25">
      <c r="A256" s="309" t="s">
        <v>155</v>
      </c>
      <c r="B256" s="310">
        <f>SLOPE(C235:C239,B235:B239)</f>
        <v>2</v>
      </c>
      <c r="C256" s="311" t="s">
        <v>213</v>
      </c>
      <c r="D256" s="276"/>
      <c r="E256" s="276"/>
      <c r="F256" s="312"/>
      <c r="G256" s="307"/>
      <c r="H256" s="275"/>
    </row>
    <row r="257" spans="1:20" ht="14.25" x14ac:dyDescent="0.25">
      <c r="A257" s="313" t="s">
        <v>156</v>
      </c>
      <c r="B257" s="314">
        <f>SLOPE(D235:D239,B235:B239)</f>
        <v>1</v>
      </c>
      <c r="C257" s="315" t="s">
        <v>212</v>
      </c>
      <c r="D257" s="316"/>
      <c r="E257" s="316"/>
      <c r="F257" s="312"/>
      <c r="G257" s="307"/>
      <c r="H257" s="275"/>
    </row>
    <row r="258" spans="1:20" ht="14.25" x14ac:dyDescent="0.25">
      <c r="A258" s="317" t="s">
        <v>157</v>
      </c>
      <c r="B258" s="318">
        <f>SLOPE(F235:F239,B235:B239)</f>
        <v>0.5</v>
      </c>
      <c r="C258" s="319" t="s">
        <v>214</v>
      </c>
      <c r="D258" s="320"/>
      <c r="E258" s="320"/>
      <c r="F258" s="307"/>
      <c r="G258" s="307"/>
      <c r="H258" s="275"/>
    </row>
    <row r="259" spans="1:20" x14ac:dyDescent="0.2">
      <c r="A259" s="200"/>
      <c r="B259" s="200"/>
      <c r="C259" s="200"/>
      <c r="D259" s="200"/>
      <c r="E259" s="200"/>
      <c r="F259" s="200"/>
      <c r="G259" s="200"/>
      <c r="H259" s="200"/>
    </row>
    <row r="260" spans="1:20" x14ac:dyDescent="0.2">
      <c r="K260" s="21"/>
      <c r="L260" s="21"/>
      <c r="M260" s="21"/>
      <c r="N260" s="21"/>
      <c r="O260" s="21"/>
      <c r="P260" s="21"/>
      <c r="Q260" s="21"/>
      <c r="R260" s="21"/>
      <c r="S260" s="21"/>
      <c r="T260" s="21"/>
    </row>
    <row r="261" spans="1:20" ht="15.75" x14ac:dyDescent="0.25">
      <c r="A261" s="6" t="s">
        <v>162</v>
      </c>
      <c r="K261" s="29"/>
      <c r="L261" s="29"/>
      <c r="M261" s="29"/>
      <c r="N261" s="29"/>
      <c r="O261" s="29"/>
      <c r="P261" s="29"/>
      <c r="Q261" s="21"/>
      <c r="R261" s="21"/>
      <c r="S261" s="21"/>
      <c r="T261" s="21"/>
    </row>
    <row r="262" spans="1:20" ht="57.75" customHeight="1" x14ac:dyDescent="0.2">
      <c r="A262" s="411" t="s">
        <v>39</v>
      </c>
      <c r="B262" s="411"/>
      <c r="C262" s="411"/>
      <c r="D262" s="411"/>
      <c r="E262" s="411"/>
      <c r="F262" s="411"/>
      <c r="G262" s="411"/>
      <c r="H262" s="411"/>
      <c r="K262" s="28"/>
      <c r="L262" s="28"/>
      <c r="M262" s="28"/>
      <c r="N262" s="28"/>
      <c r="O262" s="28"/>
      <c r="P262" s="28"/>
      <c r="Q262" s="21"/>
      <c r="R262" s="21"/>
      <c r="S262" s="21"/>
      <c r="T262" s="21"/>
    </row>
    <row r="263" spans="1:20" x14ac:dyDescent="0.2">
      <c r="K263" s="28"/>
      <c r="L263" s="28"/>
      <c r="M263" s="28"/>
      <c r="N263" s="28"/>
      <c r="O263" s="28"/>
      <c r="P263" s="28"/>
      <c r="Q263" s="21"/>
      <c r="R263" s="21"/>
      <c r="S263" s="21"/>
      <c r="T263" s="21"/>
    </row>
    <row r="264" spans="1:20" x14ac:dyDescent="0.2">
      <c r="A264" s="2" t="s">
        <v>37</v>
      </c>
      <c r="K264" s="28"/>
      <c r="L264" s="28"/>
      <c r="M264" s="28"/>
      <c r="N264" s="28"/>
      <c r="O264" s="28"/>
      <c r="P264" s="28"/>
      <c r="Q264" s="21"/>
      <c r="R264" s="21"/>
      <c r="S264" s="21"/>
      <c r="T264" s="21"/>
    </row>
    <row r="265" spans="1:20" ht="27" customHeight="1" x14ac:dyDescent="0.2">
      <c r="A265" s="411" t="s">
        <v>38</v>
      </c>
      <c r="B265" s="411"/>
      <c r="C265" s="411"/>
      <c r="D265" s="411"/>
      <c r="E265" s="411"/>
      <c r="F265" s="411"/>
      <c r="G265" s="411"/>
      <c r="H265" s="411"/>
      <c r="K265" s="21"/>
      <c r="L265" s="21"/>
      <c r="M265" s="21"/>
      <c r="N265" s="21"/>
      <c r="O265" s="21"/>
      <c r="P265" s="21"/>
      <c r="Q265" s="21"/>
      <c r="R265" s="21"/>
      <c r="S265" s="21"/>
      <c r="T265" s="21"/>
    </row>
    <row r="266" spans="1:20" x14ac:dyDescent="0.2">
      <c r="A266" s="202"/>
      <c r="B266" s="202"/>
      <c r="C266" s="202"/>
      <c r="D266" s="202"/>
      <c r="E266" s="202"/>
      <c r="F266" s="202"/>
      <c r="G266" s="202"/>
      <c r="H266" s="202"/>
      <c r="K266" s="21"/>
      <c r="L266" s="21"/>
      <c r="M266" s="21"/>
      <c r="N266" s="21"/>
      <c r="O266" s="21"/>
      <c r="P266" s="21"/>
      <c r="Q266" s="21"/>
      <c r="R266" s="21"/>
      <c r="S266" s="21"/>
      <c r="T266" s="21"/>
    </row>
    <row r="267" spans="1:20" x14ac:dyDescent="0.2">
      <c r="A267" s="278" t="s">
        <v>191</v>
      </c>
      <c r="B267" s="329"/>
      <c r="C267" s="329"/>
      <c r="D267" s="330"/>
      <c r="E267" s="330"/>
      <c r="F267" s="329"/>
      <c r="G267" s="330"/>
      <c r="H267" s="331"/>
      <c r="K267" s="21"/>
      <c r="L267" s="21"/>
      <c r="M267" s="21"/>
      <c r="N267" s="21"/>
      <c r="O267" s="21"/>
      <c r="P267" s="21"/>
      <c r="Q267" s="21"/>
      <c r="R267" s="21"/>
      <c r="S267" s="21"/>
      <c r="T267" s="21"/>
    </row>
    <row r="268" spans="1:20" x14ac:dyDescent="0.2">
      <c r="A268" s="332"/>
      <c r="B268" s="333"/>
      <c r="C268" s="333"/>
      <c r="D268" s="333"/>
      <c r="E268" s="333"/>
      <c r="F268" s="333"/>
      <c r="G268" s="333"/>
      <c r="H268" s="334"/>
      <c r="K268" s="21"/>
      <c r="L268" s="21"/>
      <c r="M268" s="21"/>
      <c r="N268" s="21"/>
      <c r="O268" s="21"/>
      <c r="P268" s="21"/>
      <c r="Q268" s="21"/>
      <c r="R268" s="21"/>
      <c r="S268" s="21"/>
      <c r="T268" s="21"/>
    </row>
    <row r="269" spans="1:20" x14ac:dyDescent="0.2">
      <c r="A269" s="332"/>
      <c r="B269" s="333"/>
      <c r="C269" s="333"/>
      <c r="D269" s="333"/>
      <c r="E269" s="333"/>
      <c r="F269" s="333"/>
      <c r="G269" s="333"/>
      <c r="H269" s="334"/>
      <c r="K269" s="21"/>
      <c r="L269" s="21"/>
      <c r="M269" s="21"/>
      <c r="N269" s="21"/>
      <c r="O269" s="21"/>
      <c r="P269" s="21"/>
      <c r="Q269" s="21"/>
      <c r="R269" s="21"/>
      <c r="S269" s="21"/>
      <c r="T269" s="21"/>
    </row>
    <row r="270" spans="1:20" x14ac:dyDescent="0.2">
      <c r="A270" s="332"/>
      <c r="B270" s="333"/>
      <c r="C270" s="333"/>
      <c r="D270" s="333"/>
      <c r="E270" s="333"/>
      <c r="F270" s="333"/>
      <c r="G270" s="333"/>
      <c r="H270" s="334"/>
      <c r="K270" s="21"/>
      <c r="L270" s="21"/>
      <c r="M270" s="21"/>
      <c r="N270" s="21"/>
      <c r="O270" s="21"/>
      <c r="P270" s="21"/>
      <c r="Q270" s="21"/>
      <c r="R270" s="21"/>
      <c r="S270" s="21"/>
      <c r="T270" s="21"/>
    </row>
    <row r="271" spans="1:20" x14ac:dyDescent="0.2">
      <c r="A271" s="332"/>
      <c r="B271" s="333"/>
      <c r="C271" s="333"/>
      <c r="D271" s="333"/>
      <c r="E271" s="333"/>
      <c r="F271" s="333"/>
      <c r="G271" s="333"/>
      <c r="H271" s="334"/>
      <c r="K271" s="21"/>
      <c r="L271" s="21"/>
      <c r="M271" s="21"/>
      <c r="N271" s="21"/>
      <c r="O271" s="21"/>
      <c r="P271" s="21"/>
      <c r="Q271" s="21"/>
      <c r="R271" s="21"/>
      <c r="S271" s="21"/>
      <c r="T271" s="21"/>
    </row>
    <row r="272" spans="1:20" x14ac:dyDescent="0.2">
      <c r="A272" s="332"/>
      <c r="B272" s="333"/>
      <c r="C272" s="333"/>
      <c r="D272" s="335"/>
      <c r="E272" s="335"/>
      <c r="F272" s="335"/>
      <c r="G272" s="335"/>
      <c r="H272" s="334"/>
      <c r="K272" s="21"/>
      <c r="L272" s="21"/>
      <c r="M272" s="21"/>
      <c r="N272" s="21"/>
      <c r="O272" s="21"/>
      <c r="P272" s="21"/>
      <c r="Q272" s="21"/>
      <c r="R272" s="21"/>
      <c r="S272" s="21"/>
      <c r="T272" s="21"/>
    </row>
    <row r="273" spans="1:20" x14ac:dyDescent="0.2">
      <c r="A273" s="332"/>
      <c r="B273" s="333"/>
      <c r="C273" s="333"/>
      <c r="D273" s="333"/>
      <c r="E273" s="333"/>
      <c r="F273" s="333"/>
      <c r="G273" s="333"/>
      <c r="H273" s="334"/>
      <c r="K273" s="21"/>
      <c r="L273" s="21"/>
      <c r="M273" s="21"/>
      <c r="N273" s="21"/>
      <c r="O273" s="21"/>
      <c r="P273" s="21"/>
      <c r="Q273" s="21"/>
      <c r="R273" s="21"/>
      <c r="S273" s="21"/>
      <c r="T273" s="21"/>
    </row>
    <row r="274" spans="1:20" x14ac:dyDescent="0.2">
      <c r="A274" s="284"/>
      <c r="B274" s="285"/>
      <c r="C274" s="285"/>
      <c r="D274" s="285"/>
      <c r="E274" s="285"/>
      <c r="F274" s="285"/>
      <c r="G274" s="285"/>
      <c r="H274" s="283"/>
      <c r="K274" s="21"/>
      <c r="L274" s="21"/>
      <c r="M274" s="21"/>
      <c r="N274" s="21"/>
      <c r="O274" s="21"/>
      <c r="P274" s="21"/>
      <c r="Q274" s="21"/>
      <c r="R274" s="21"/>
      <c r="S274" s="21"/>
      <c r="T274" s="21"/>
    </row>
    <row r="275" spans="1:20" x14ac:dyDescent="0.2">
      <c r="A275" s="284"/>
      <c r="B275" s="285"/>
      <c r="C275" s="285"/>
      <c r="D275" s="285"/>
      <c r="E275" s="285"/>
      <c r="F275" s="285"/>
      <c r="G275" s="285"/>
      <c r="H275" s="283"/>
      <c r="K275" s="21"/>
      <c r="L275" s="21"/>
      <c r="M275" s="21"/>
      <c r="N275" s="21"/>
      <c r="O275" s="21"/>
      <c r="P275" s="21"/>
      <c r="Q275" s="21"/>
      <c r="R275" s="21"/>
      <c r="S275" s="21"/>
      <c r="T275" s="21"/>
    </row>
    <row r="276" spans="1:20" x14ac:dyDescent="0.2">
      <c r="A276" s="284"/>
      <c r="B276" s="285"/>
      <c r="C276" s="285"/>
      <c r="D276" s="285"/>
      <c r="E276" s="285"/>
      <c r="F276" s="285"/>
      <c r="G276" s="285"/>
      <c r="H276" s="283"/>
      <c r="K276" s="21"/>
      <c r="L276" s="21"/>
      <c r="M276" s="21"/>
      <c r="N276" s="21"/>
      <c r="O276" s="21"/>
      <c r="P276" s="21"/>
      <c r="Q276" s="21"/>
      <c r="R276" s="21"/>
      <c r="S276" s="21"/>
      <c r="T276" s="21"/>
    </row>
    <row r="277" spans="1:20" x14ac:dyDescent="0.2">
      <c r="A277" s="284"/>
      <c r="B277" s="285"/>
      <c r="C277" s="285"/>
      <c r="D277" s="285"/>
      <c r="E277" s="285"/>
      <c r="F277" s="285"/>
      <c r="G277" s="285"/>
      <c r="H277" s="283"/>
      <c r="K277" s="21"/>
      <c r="L277" s="21"/>
      <c r="M277" s="21"/>
      <c r="N277" s="21"/>
      <c r="O277" s="21"/>
      <c r="P277" s="21"/>
      <c r="Q277" s="21"/>
      <c r="R277" s="21"/>
      <c r="S277" s="21"/>
      <c r="T277" s="21"/>
    </row>
    <row r="278" spans="1:20" x14ac:dyDescent="0.2">
      <c r="A278" s="284"/>
      <c r="B278" s="285"/>
      <c r="C278" s="285"/>
      <c r="D278" s="285"/>
      <c r="E278" s="285"/>
      <c r="F278" s="285"/>
      <c r="G278" s="285"/>
      <c r="H278" s="283"/>
      <c r="K278" s="21"/>
      <c r="L278" s="21"/>
      <c r="M278" s="21"/>
      <c r="N278" s="21"/>
      <c r="O278" s="21"/>
      <c r="P278" s="21"/>
      <c r="Q278" s="21"/>
      <c r="R278" s="21"/>
      <c r="S278" s="21"/>
      <c r="T278" s="21"/>
    </row>
    <row r="279" spans="1:20" x14ac:dyDescent="0.2">
      <c r="A279" s="284"/>
      <c r="B279" s="285"/>
      <c r="C279" s="285"/>
      <c r="D279" s="285"/>
      <c r="E279" s="285"/>
      <c r="F279" s="285"/>
      <c r="G279" s="285"/>
      <c r="H279" s="283"/>
      <c r="K279" s="21"/>
      <c r="L279" s="21"/>
      <c r="M279" s="21"/>
      <c r="N279" s="21"/>
      <c r="O279" s="21"/>
      <c r="P279" s="21"/>
      <c r="Q279" s="21"/>
      <c r="R279" s="21"/>
      <c r="S279" s="21"/>
      <c r="T279" s="21"/>
    </row>
    <row r="280" spans="1:20" x14ac:dyDescent="0.2">
      <c r="A280" s="284"/>
      <c r="B280" s="285"/>
      <c r="C280" s="285"/>
      <c r="D280" s="285"/>
      <c r="E280" s="285"/>
      <c r="F280" s="285"/>
      <c r="G280" s="285"/>
      <c r="H280" s="283"/>
      <c r="K280" s="21"/>
      <c r="L280" s="21"/>
      <c r="M280" s="21"/>
      <c r="N280" s="21"/>
      <c r="O280" s="21"/>
      <c r="P280" s="21"/>
      <c r="Q280" s="21"/>
      <c r="R280" s="21"/>
      <c r="S280" s="21"/>
      <c r="T280" s="21"/>
    </row>
    <row r="281" spans="1:20" x14ac:dyDescent="0.2">
      <c r="A281" s="284"/>
      <c r="B281" s="285"/>
      <c r="C281" s="285"/>
      <c r="D281" s="285"/>
      <c r="E281" s="285"/>
      <c r="F281" s="285"/>
      <c r="G281" s="285"/>
      <c r="H281" s="283"/>
      <c r="K281" s="21"/>
      <c r="L281" s="21"/>
      <c r="M281" s="21"/>
      <c r="N281" s="21"/>
      <c r="O281" s="21"/>
      <c r="P281" s="21"/>
      <c r="Q281" s="21"/>
      <c r="R281" s="21"/>
      <c r="S281" s="21"/>
      <c r="T281" s="21"/>
    </row>
    <row r="282" spans="1:20" x14ac:dyDescent="0.2">
      <c r="A282" s="284"/>
      <c r="B282" s="285"/>
      <c r="C282" s="285"/>
      <c r="D282" s="285"/>
      <c r="E282" s="285"/>
      <c r="F282" s="285"/>
      <c r="G282" s="285"/>
      <c r="H282" s="283"/>
      <c r="K282" s="21"/>
      <c r="L282" s="21"/>
      <c r="M282" s="21"/>
      <c r="N282" s="21"/>
      <c r="O282" s="21"/>
      <c r="P282" s="21"/>
      <c r="Q282" s="21"/>
      <c r="R282" s="21"/>
      <c r="S282" s="21"/>
      <c r="T282" s="21"/>
    </row>
    <row r="283" spans="1:20" x14ac:dyDescent="0.2">
      <c r="A283" s="284"/>
      <c r="B283" s="285"/>
      <c r="C283" s="285"/>
      <c r="D283" s="285"/>
      <c r="E283" s="285"/>
      <c r="F283" s="285"/>
      <c r="G283" s="285"/>
      <c r="H283" s="283"/>
      <c r="K283" s="21"/>
      <c r="L283" s="21"/>
      <c r="M283" s="21"/>
      <c r="N283" s="21"/>
      <c r="O283" s="21"/>
      <c r="P283" s="21"/>
      <c r="Q283" s="21"/>
      <c r="R283" s="21"/>
      <c r="S283" s="21"/>
      <c r="T283" s="21"/>
    </row>
    <row r="284" spans="1:20" x14ac:dyDescent="0.2">
      <c r="A284" s="284"/>
      <c r="B284" s="285"/>
      <c r="C284" s="285"/>
      <c r="D284" s="285"/>
      <c r="E284" s="285"/>
      <c r="F284" s="285"/>
      <c r="G284" s="285"/>
      <c r="H284" s="283"/>
      <c r="K284" s="21"/>
      <c r="L284" s="21"/>
      <c r="M284" s="21"/>
      <c r="N284" s="21"/>
      <c r="O284" s="21"/>
      <c r="P284" s="21"/>
      <c r="Q284" s="21"/>
      <c r="R284" s="21"/>
      <c r="S284" s="21"/>
      <c r="T284" s="21"/>
    </row>
    <row r="285" spans="1:20" x14ac:dyDescent="0.2">
      <c r="A285" s="284"/>
      <c r="B285" s="285"/>
      <c r="C285" s="285"/>
      <c r="D285" s="285"/>
      <c r="E285" s="285"/>
      <c r="F285" s="285"/>
      <c r="G285" s="285"/>
      <c r="H285" s="283"/>
      <c r="K285" s="21"/>
      <c r="L285" s="21"/>
      <c r="M285" s="21"/>
      <c r="N285" s="21"/>
      <c r="O285" s="21"/>
      <c r="P285" s="21"/>
      <c r="Q285" s="21"/>
      <c r="R285" s="21"/>
      <c r="S285" s="21"/>
      <c r="T285" s="21"/>
    </row>
    <row r="286" spans="1:20" x14ac:dyDescent="0.2">
      <c r="A286" s="284"/>
      <c r="B286" s="285"/>
      <c r="C286" s="285"/>
      <c r="D286" s="285"/>
      <c r="E286" s="285"/>
      <c r="F286" s="285"/>
      <c r="G286" s="285"/>
      <c r="H286" s="283"/>
      <c r="K286" s="21"/>
      <c r="L286" s="21"/>
      <c r="M286" s="21"/>
      <c r="N286" s="21"/>
      <c r="O286" s="21"/>
      <c r="P286" s="21"/>
      <c r="Q286" s="21"/>
      <c r="R286" s="21"/>
      <c r="S286" s="21"/>
      <c r="T286" s="21"/>
    </row>
    <row r="287" spans="1:20" x14ac:dyDescent="0.2">
      <c r="A287" s="284"/>
      <c r="B287" s="285"/>
      <c r="C287" s="285"/>
      <c r="D287" s="285"/>
      <c r="E287" s="285"/>
      <c r="F287" s="285"/>
      <c r="G287" s="285"/>
      <c r="H287" s="283"/>
      <c r="K287" s="21"/>
      <c r="L287" s="21"/>
      <c r="M287" s="21"/>
      <c r="N287" s="21"/>
      <c r="O287" s="21"/>
      <c r="P287" s="21"/>
      <c r="Q287" s="21"/>
      <c r="R287" s="21"/>
      <c r="S287" s="21"/>
      <c r="T287" s="21"/>
    </row>
    <row r="288" spans="1:20" x14ac:dyDescent="0.2">
      <c r="A288" s="284"/>
      <c r="B288" s="285"/>
      <c r="C288" s="285"/>
      <c r="D288" s="285"/>
      <c r="E288" s="285"/>
      <c r="F288" s="285"/>
      <c r="G288" s="285"/>
      <c r="H288" s="283"/>
      <c r="K288" s="21"/>
      <c r="L288" s="21"/>
      <c r="M288" s="21"/>
      <c r="N288" s="21"/>
      <c r="O288" s="21"/>
      <c r="P288" s="21"/>
      <c r="Q288" s="21"/>
      <c r="R288" s="21"/>
      <c r="S288" s="21"/>
      <c r="T288" s="21"/>
    </row>
    <row r="289" spans="1:20" x14ac:dyDescent="0.2">
      <c r="A289" s="284"/>
      <c r="B289" s="285"/>
      <c r="C289" s="285"/>
      <c r="D289" s="285"/>
      <c r="E289" s="285"/>
      <c r="F289" s="285"/>
      <c r="G289" s="285"/>
      <c r="H289" s="283"/>
      <c r="K289" s="21"/>
      <c r="L289" s="21"/>
      <c r="M289" s="21"/>
      <c r="N289" s="21"/>
      <c r="O289" s="21"/>
      <c r="P289" s="21"/>
      <c r="Q289" s="21"/>
      <c r="R289" s="21"/>
      <c r="S289" s="21"/>
      <c r="T289" s="21"/>
    </row>
    <row r="290" spans="1:20" x14ac:dyDescent="0.2">
      <c r="A290" s="284"/>
      <c r="B290" s="285"/>
      <c r="C290" s="285"/>
      <c r="D290" s="285"/>
      <c r="E290" s="285"/>
      <c r="F290" s="285"/>
      <c r="G290" s="285"/>
      <c r="H290" s="283"/>
      <c r="K290" s="21"/>
      <c r="L290" s="21"/>
      <c r="M290" s="21"/>
      <c r="N290" s="21"/>
      <c r="O290" s="21"/>
      <c r="P290" s="21"/>
      <c r="Q290" s="21"/>
      <c r="R290" s="21"/>
      <c r="S290" s="21"/>
      <c r="T290" s="21"/>
    </row>
    <row r="291" spans="1:20" x14ac:dyDescent="0.2">
      <c r="A291" s="284"/>
      <c r="B291" s="285"/>
      <c r="C291" s="285"/>
      <c r="D291" s="285"/>
      <c r="E291" s="285"/>
      <c r="F291" s="285"/>
      <c r="G291" s="285"/>
      <c r="H291" s="283"/>
      <c r="K291" s="21"/>
      <c r="L291" s="21"/>
      <c r="M291" s="21"/>
      <c r="N291" s="21"/>
      <c r="O291" s="21"/>
      <c r="P291" s="21"/>
      <c r="Q291" s="21"/>
      <c r="R291" s="21"/>
      <c r="S291" s="21"/>
      <c r="T291" s="21"/>
    </row>
    <row r="292" spans="1:20" x14ac:dyDescent="0.2">
      <c r="A292" s="284"/>
      <c r="B292" s="285"/>
      <c r="C292" s="285"/>
      <c r="D292" s="285"/>
      <c r="E292" s="285"/>
      <c r="F292" s="285"/>
      <c r="G292" s="285"/>
      <c r="H292" s="283"/>
      <c r="K292" s="21"/>
      <c r="L292" s="21"/>
      <c r="M292" s="21"/>
      <c r="N292" s="21"/>
      <c r="O292" s="21"/>
      <c r="P292" s="21"/>
      <c r="Q292" s="21"/>
      <c r="R292" s="21"/>
      <c r="S292" s="21"/>
      <c r="T292" s="21"/>
    </row>
    <row r="293" spans="1:20" x14ac:dyDescent="0.2">
      <c r="A293" s="284"/>
      <c r="B293" s="285"/>
      <c r="C293" s="285"/>
      <c r="D293" s="285"/>
      <c r="E293" s="285"/>
      <c r="F293" s="285"/>
      <c r="G293" s="285"/>
      <c r="H293" s="283"/>
      <c r="K293" s="21"/>
      <c r="L293" s="21"/>
      <c r="M293" s="21"/>
      <c r="N293" s="21"/>
      <c r="O293" s="21"/>
      <c r="P293" s="21"/>
      <c r="Q293" s="21"/>
      <c r="R293" s="21"/>
      <c r="S293" s="21"/>
      <c r="T293" s="21"/>
    </row>
    <row r="294" spans="1:20" x14ac:dyDescent="0.2">
      <c r="A294" s="284"/>
      <c r="B294" s="285"/>
      <c r="C294" s="285"/>
      <c r="D294" s="285"/>
      <c r="E294" s="285"/>
      <c r="F294" s="285"/>
      <c r="G294" s="285"/>
      <c r="H294" s="283"/>
      <c r="K294" s="21"/>
      <c r="L294" s="21"/>
      <c r="M294" s="21"/>
      <c r="N294" s="21"/>
      <c r="O294" s="21"/>
      <c r="P294" s="21"/>
      <c r="Q294" s="21"/>
      <c r="R294" s="21"/>
      <c r="S294" s="21"/>
      <c r="T294" s="21"/>
    </row>
    <row r="295" spans="1:20" x14ac:dyDescent="0.2">
      <c r="A295" s="284"/>
      <c r="B295" s="285"/>
      <c r="C295" s="285"/>
      <c r="D295" s="285"/>
      <c r="E295" s="285"/>
      <c r="F295" s="285"/>
      <c r="G295" s="285"/>
      <c r="H295" s="283"/>
      <c r="K295" s="21"/>
      <c r="L295" s="21"/>
      <c r="M295" s="21"/>
      <c r="N295" s="21"/>
      <c r="O295" s="21"/>
      <c r="P295" s="21"/>
      <c r="Q295" s="21"/>
      <c r="R295" s="21"/>
      <c r="S295" s="21"/>
      <c r="T295" s="21"/>
    </row>
    <row r="296" spans="1:20" x14ac:dyDescent="0.2">
      <c r="A296" s="403"/>
      <c r="B296" s="403"/>
      <c r="C296" s="403"/>
      <c r="D296" s="403"/>
      <c r="E296" s="403"/>
      <c r="F296" s="403"/>
      <c r="G296" s="403"/>
      <c r="H296" s="403"/>
      <c r="I296" s="405"/>
      <c r="K296" s="21"/>
      <c r="L296" s="21"/>
      <c r="M296" s="21"/>
      <c r="N296" s="21"/>
      <c r="O296" s="21"/>
      <c r="P296" s="21"/>
      <c r="Q296" s="21"/>
      <c r="R296" s="21"/>
      <c r="S296" s="21"/>
      <c r="T296" s="21"/>
    </row>
    <row r="297" spans="1:20" x14ac:dyDescent="0.2">
      <c r="A297" s="403"/>
      <c r="B297" s="403"/>
      <c r="C297" s="403"/>
      <c r="D297" s="403"/>
      <c r="E297" s="403"/>
      <c r="F297" s="403"/>
      <c r="G297" s="403"/>
      <c r="H297" s="404"/>
      <c r="I297" s="405"/>
      <c r="K297" s="21"/>
      <c r="L297" s="21"/>
      <c r="M297" s="21"/>
      <c r="N297" s="21"/>
      <c r="O297" s="21"/>
      <c r="P297" s="21"/>
      <c r="Q297" s="21"/>
      <c r="R297" s="21"/>
      <c r="S297" s="21"/>
      <c r="T297" s="21"/>
    </row>
    <row r="298" spans="1:20" ht="13.5" thickBot="1" x14ac:dyDescent="0.25">
      <c r="A298" s="336"/>
      <c r="B298" s="293"/>
      <c r="C298" s="293"/>
      <c r="D298" s="293"/>
      <c r="E298" s="293"/>
      <c r="F298" s="285"/>
      <c r="G298" s="285"/>
      <c r="H298" s="406"/>
      <c r="K298" s="21"/>
      <c r="L298" s="21"/>
      <c r="M298" s="21"/>
      <c r="N298" s="21"/>
      <c r="O298" s="21"/>
      <c r="P298" s="21"/>
      <c r="Q298" s="21"/>
      <c r="R298" s="21"/>
      <c r="S298" s="21"/>
      <c r="T298" s="21"/>
    </row>
    <row r="299" spans="1:20" ht="20.25" customHeight="1" thickBot="1" x14ac:dyDescent="0.25">
      <c r="A299" s="337"/>
      <c r="B299" s="337"/>
      <c r="C299" s="337"/>
      <c r="D299" s="338"/>
      <c r="E299" s="339"/>
      <c r="F299" s="397" t="s">
        <v>221</v>
      </c>
      <c r="G299" s="398"/>
      <c r="H299" s="363"/>
      <c r="K299" s="399"/>
      <c r="L299" s="21"/>
      <c r="M299" s="21"/>
      <c r="N299" s="21"/>
      <c r="O299" s="21"/>
      <c r="P299" s="21"/>
      <c r="Q299" s="21"/>
      <c r="R299" s="21"/>
      <c r="S299" s="21"/>
      <c r="T299" s="21"/>
    </row>
    <row r="300" spans="1:20" ht="14.25" x14ac:dyDescent="0.25">
      <c r="A300" s="299"/>
      <c r="B300" s="417" t="s">
        <v>192</v>
      </c>
      <c r="C300" s="417"/>
      <c r="D300" s="338"/>
      <c r="E300" s="339"/>
      <c r="F300" s="340" t="s">
        <v>40</v>
      </c>
      <c r="G300" s="340" t="s">
        <v>193</v>
      </c>
      <c r="H300" s="337"/>
      <c r="K300" s="21"/>
      <c r="L300" s="21"/>
      <c r="M300" s="21"/>
      <c r="N300" s="21"/>
      <c r="O300" s="21"/>
      <c r="P300" s="21"/>
      <c r="Q300" s="21"/>
      <c r="R300" s="21"/>
      <c r="S300" s="21"/>
      <c r="T300" s="21"/>
    </row>
    <row r="301" spans="1:20" ht="14.25" x14ac:dyDescent="0.25">
      <c r="A301" s="299"/>
      <c r="B301" s="341" t="s">
        <v>199</v>
      </c>
      <c r="C301" s="342">
        <v>0.03</v>
      </c>
      <c r="D301" s="343"/>
      <c r="E301" s="344" t="s">
        <v>194</v>
      </c>
      <c r="F301" s="345">
        <v>0</v>
      </c>
      <c r="G301" s="346">
        <f>$C$301+F301*$C$303</f>
        <v>0.03</v>
      </c>
      <c r="H301" s="337"/>
      <c r="K301" s="21"/>
      <c r="L301" s="21"/>
      <c r="M301" s="21"/>
      <c r="N301" s="21"/>
      <c r="O301" s="21"/>
      <c r="P301" s="21"/>
      <c r="Q301" s="21"/>
      <c r="R301" s="21"/>
      <c r="S301" s="21"/>
      <c r="T301" s="21"/>
    </row>
    <row r="302" spans="1:20" ht="14.25" x14ac:dyDescent="0.25">
      <c r="A302" s="299"/>
      <c r="B302" s="347" t="s">
        <v>195</v>
      </c>
      <c r="C302" s="348">
        <v>0.08</v>
      </c>
      <c r="D302" s="337"/>
      <c r="E302" s="349" t="s">
        <v>196</v>
      </c>
      <c r="F302" s="350">
        <v>0.5</v>
      </c>
      <c r="G302" s="351">
        <f>$C$301+F302*$C$303</f>
        <v>5.5E-2</v>
      </c>
      <c r="H302" s="337"/>
      <c r="K302" s="21"/>
      <c r="L302" s="21"/>
      <c r="M302" s="21"/>
      <c r="N302" s="21"/>
      <c r="O302" s="21"/>
      <c r="P302" s="21"/>
      <c r="Q302" s="21"/>
      <c r="R302" s="21"/>
      <c r="S302" s="21"/>
      <c r="T302" s="21"/>
    </row>
    <row r="303" spans="1:20" ht="14.25" x14ac:dyDescent="0.25">
      <c r="A303" s="337"/>
      <c r="B303" s="358" t="s">
        <v>200</v>
      </c>
      <c r="C303" s="359">
        <f>C302-C301</f>
        <v>0.05</v>
      </c>
      <c r="D303" s="337"/>
      <c r="E303" s="353" t="s">
        <v>197</v>
      </c>
      <c r="F303" s="354">
        <v>1</v>
      </c>
      <c r="G303" s="355">
        <f>$C$301+F303*$C$303</f>
        <v>0.08</v>
      </c>
      <c r="H303" s="299"/>
      <c r="K303" s="21"/>
      <c r="L303" s="21"/>
      <c r="M303" s="21"/>
      <c r="N303" s="21"/>
      <c r="O303" s="21"/>
      <c r="P303" s="21"/>
      <c r="Q303" s="21"/>
      <c r="R303" s="21"/>
      <c r="S303" s="21"/>
      <c r="T303" s="21"/>
    </row>
    <row r="304" spans="1:20" x14ac:dyDescent="0.2">
      <c r="A304" s="337"/>
      <c r="B304" s="337"/>
      <c r="C304" s="337"/>
      <c r="D304" s="337"/>
      <c r="E304" s="352" t="s">
        <v>198</v>
      </c>
      <c r="F304" s="356">
        <v>2</v>
      </c>
      <c r="G304" s="357">
        <f>$C$301+F304*$C$303</f>
        <v>0.13</v>
      </c>
      <c r="H304" s="299"/>
      <c r="K304" s="21"/>
      <c r="L304" s="21"/>
      <c r="M304" s="21"/>
      <c r="N304" s="21"/>
      <c r="O304" s="21"/>
      <c r="P304" s="21"/>
      <c r="Q304" s="21"/>
      <c r="R304" s="21"/>
      <c r="S304" s="21"/>
      <c r="T304" s="21"/>
    </row>
    <row r="305" spans="1:20" x14ac:dyDescent="0.2">
      <c r="A305" s="202"/>
      <c r="B305" s="202"/>
      <c r="C305" s="202"/>
      <c r="D305" s="202"/>
      <c r="E305" s="202"/>
      <c r="F305" s="202"/>
      <c r="G305" s="202"/>
      <c r="H305" s="202"/>
      <c r="K305" s="21"/>
      <c r="L305" s="21"/>
      <c r="M305" s="21"/>
      <c r="N305" s="21"/>
      <c r="O305" s="21"/>
      <c r="P305" s="21"/>
      <c r="Q305" s="21"/>
      <c r="R305" s="21"/>
      <c r="S305" s="21"/>
      <c r="T305" s="21"/>
    </row>
    <row r="306" spans="1:20" ht="27" customHeight="1" x14ac:dyDescent="0.2">
      <c r="A306" s="411" t="s">
        <v>73</v>
      </c>
      <c r="B306" s="411"/>
      <c r="C306" s="411"/>
      <c r="D306" s="411"/>
      <c r="E306" s="411"/>
      <c r="F306" s="411"/>
      <c r="G306" s="411"/>
      <c r="H306" s="411"/>
    </row>
    <row r="308" spans="1:20" x14ac:dyDescent="0.2">
      <c r="A308" s="32" t="s">
        <v>42</v>
      </c>
    </row>
    <row r="309" spans="1:20" x14ac:dyDescent="0.2">
      <c r="A309" s="411" t="s">
        <v>43</v>
      </c>
      <c r="B309" s="411"/>
      <c r="C309" s="411"/>
      <c r="D309" s="411"/>
      <c r="E309" s="411"/>
      <c r="F309" s="411"/>
      <c r="G309" s="411"/>
      <c r="H309" s="411"/>
    </row>
    <row r="311" spans="1:20" ht="14.25" x14ac:dyDescent="0.25">
      <c r="A311" s="37" t="s">
        <v>56</v>
      </c>
    </row>
    <row r="312" spans="1:20" s="4" customFormat="1" ht="14.25" x14ac:dyDescent="0.25">
      <c r="A312" s="37" t="s">
        <v>57</v>
      </c>
    </row>
    <row r="313" spans="1:20" s="4" customFormat="1" x14ac:dyDescent="0.2">
      <c r="A313" s="3"/>
      <c r="D313" s="40"/>
      <c r="E313" s="40"/>
      <c r="F313" s="40"/>
    </row>
    <row r="314" spans="1:20" s="4" customFormat="1" x14ac:dyDescent="0.2">
      <c r="A314" s="38" t="s">
        <v>53</v>
      </c>
      <c r="B314" s="39"/>
      <c r="D314" s="38" t="s">
        <v>52</v>
      </c>
      <c r="E314" s="38"/>
      <c r="F314" s="39"/>
      <c r="I314" s="362" t="s">
        <v>201</v>
      </c>
      <c r="J314" s="39"/>
    </row>
    <row r="315" spans="1:20" ht="15.75" x14ac:dyDescent="0.3">
      <c r="A315" s="3" t="s">
        <v>44</v>
      </c>
      <c r="B315" s="41">
        <f>C301</f>
        <v>0.03</v>
      </c>
      <c r="D315" s="3" t="s">
        <v>47</v>
      </c>
      <c r="E315" s="3"/>
      <c r="F315" s="33">
        <f>B315</f>
        <v>0.03</v>
      </c>
      <c r="I315" s="360" t="s">
        <v>202</v>
      </c>
      <c r="J315" s="63">
        <f>C301</f>
        <v>0.03</v>
      </c>
    </row>
    <row r="316" spans="1:20" ht="15.75" x14ac:dyDescent="0.3">
      <c r="A316" s="3" t="s">
        <v>45</v>
      </c>
      <c r="B316" s="41">
        <f>C302</f>
        <v>0.08</v>
      </c>
      <c r="D316" s="3" t="s">
        <v>45</v>
      </c>
      <c r="E316" s="3"/>
      <c r="F316" s="33">
        <f>B316</f>
        <v>0.08</v>
      </c>
      <c r="I316" s="360" t="s">
        <v>203</v>
      </c>
      <c r="J316" s="63">
        <f>C302</f>
        <v>0.08</v>
      </c>
    </row>
    <row r="317" spans="1:20" ht="15.75" x14ac:dyDescent="0.3">
      <c r="A317" s="3" t="s">
        <v>46</v>
      </c>
      <c r="B317" s="13">
        <v>0.5</v>
      </c>
      <c r="D317" s="3" t="s">
        <v>46</v>
      </c>
      <c r="E317" s="3"/>
      <c r="F317" s="13">
        <v>0.5</v>
      </c>
      <c r="I317" s="360" t="s">
        <v>204</v>
      </c>
      <c r="J317" s="361">
        <v>0.5</v>
      </c>
    </row>
    <row r="318" spans="1:20" ht="15.75" x14ac:dyDescent="0.3">
      <c r="A318" s="34" t="s">
        <v>49</v>
      </c>
      <c r="B318" s="35">
        <v>0.02</v>
      </c>
      <c r="D318" s="34" t="s">
        <v>55</v>
      </c>
      <c r="E318" s="34"/>
      <c r="F318" s="36">
        <v>2.5000000000000001E-2</v>
      </c>
      <c r="I318" s="360" t="s">
        <v>205</v>
      </c>
      <c r="J318" s="63">
        <v>0.05</v>
      </c>
    </row>
    <row r="319" spans="1:20" x14ac:dyDescent="0.2">
      <c r="I319" s="360"/>
    </row>
    <row r="320" spans="1:20" ht="14.25" x14ac:dyDescent="0.25">
      <c r="A320" s="18" t="s">
        <v>50</v>
      </c>
      <c r="B320" s="26">
        <f>B315+B318</f>
        <v>0.05</v>
      </c>
      <c r="D320" s="18" t="s">
        <v>54</v>
      </c>
      <c r="E320" s="18"/>
      <c r="F320" s="26">
        <f>(F316-F315)+F318</f>
        <v>7.5000000000000011E-2</v>
      </c>
    </row>
    <row r="321" spans="1:12" ht="14.25" x14ac:dyDescent="0.25">
      <c r="A321" s="18" t="s">
        <v>51</v>
      </c>
      <c r="B321" s="26">
        <f>B316+B318</f>
        <v>0.1</v>
      </c>
      <c r="D321" s="18"/>
      <c r="E321" s="18"/>
      <c r="F321" s="26"/>
    </row>
    <row r="322" spans="1:12" x14ac:dyDescent="0.2">
      <c r="A322" s="49" t="s">
        <v>41</v>
      </c>
      <c r="B322" s="50">
        <f>B320+B317*(B321-B320)</f>
        <v>7.5000000000000011E-2</v>
      </c>
      <c r="D322" s="47" t="s">
        <v>41</v>
      </c>
      <c r="E322" s="47"/>
      <c r="F322" s="48">
        <f>F315+B317*(F320)</f>
        <v>6.7500000000000004E-2</v>
      </c>
      <c r="I322" s="364" t="s">
        <v>41</v>
      </c>
      <c r="J322" s="365">
        <f>J315+J318*B317</f>
        <v>5.5E-2</v>
      </c>
    </row>
    <row r="324" spans="1:12" x14ac:dyDescent="0.2">
      <c r="I324" s="17" t="s">
        <v>59</v>
      </c>
    </row>
    <row r="325" spans="1:12" x14ac:dyDescent="0.2">
      <c r="I325" s="42"/>
      <c r="J325" s="45" t="s">
        <v>58</v>
      </c>
      <c r="K325" s="43" t="s">
        <v>53</v>
      </c>
      <c r="L325" s="44" t="s">
        <v>52</v>
      </c>
    </row>
    <row r="326" spans="1:12" x14ac:dyDescent="0.2">
      <c r="I326" s="46" t="s">
        <v>40</v>
      </c>
      <c r="J326" s="366">
        <f>J322</f>
        <v>5.5E-2</v>
      </c>
      <c r="K326" s="372">
        <f>B322</f>
        <v>7.5000000000000011E-2</v>
      </c>
      <c r="L326" s="369">
        <f>F322</f>
        <v>6.7500000000000004E-2</v>
      </c>
    </row>
    <row r="327" spans="1:12" x14ac:dyDescent="0.2">
      <c r="I327" s="14">
        <v>0</v>
      </c>
      <c r="J327" s="367">
        <f t="dataTable" ref="J327:L331" dt2D="0" dtr="0" r1="B317"/>
        <v>0.03</v>
      </c>
      <c r="K327" s="373">
        <v>0.05</v>
      </c>
      <c r="L327" s="370">
        <v>0.03</v>
      </c>
    </row>
    <row r="328" spans="1:12" x14ac:dyDescent="0.2">
      <c r="I328" s="30">
        <v>0.5</v>
      </c>
      <c r="J328" s="367">
        <v>5.5E-2</v>
      </c>
      <c r="K328" s="373">
        <v>7.5000000000000011E-2</v>
      </c>
      <c r="L328" s="370">
        <v>6.7500000000000004E-2</v>
      </c>
    </row>
    <row r="329" spans="1:12" x14ac:dyDescent="0.2">
      <c r="I329" s="30">
        <v>1</v>
      </c>
      <c r="J329" s="367">
        <v>0.08</v>
      </c>
      <c r="K329" s="373">
        <v>0.1</v>
      </c>
      <c r="L329" s="370">
        <v>0.10500000000000001</v>
      </c>
    </row>
    <row r="330" spans="1:12" x14ac:dyDescent="0.2">
      <c r="I330" s="30">
        <v>1.5</v>
      </c>
      <c r="J330" s="367">
        <v>0.10500000000000001</v>
      </c>
      <c r="K330" s="373">
        <v>0.125</v>
      </c>
      <c r="L330" s="370">
        <v>0.14250000000000002</v>
      </c>
    </row>
    <row r="331" spans="1:12" x14ac:dyDescent="0.2">
      <c r="I331" s="31">
        <v>2</v>
      </c>
      <c r="J331" s="368">
        <v>0.13</v>
      </c>
      <c r="K331" s="374">
        <v>0.15000000000000002</v>
      </c>
      <c r="L331" s="371">
        <v>0.18000000000000002</v>
      </c>
    </row>
  </sheetData>
  <mergeCells count="30">
    <mergeCell ref="A66:H66"/>
    <mergeCell ref="A61:H61"/>
    <mergeCell ref="C1:F1"/>
    <mergeCell ref="A9:H9"/>
    <mergeCell ref="A5:H5"/>
    <mergeCell ref="A3:H3"/>
    <mergeCell ref="A12:H12"/>
    <mergeCell ref="B16:D16"/>
    <mergeCell ref="A309:H309"/>
    <mergeCell ref="A265:H265"/>
    <mergeCell ref="A306:H306"/>
    <mergeCell ref="A204:H204"/>
    <mergeCell ref="A262:H262"/>
    <mergeCell ref="B300:C300"/>
    <mergeCell ref="A69:H69"/>
    <mergeCell ref="F16:H16"/>
    <mergeCell ref="A29:H29"/>
    <mergeCell ref="A113:G113"/>
    <mergeCell ref="A202:H202"/>
    <mergeCell ref="A142:H142"/>
    <mergeCell ref="A199:H199"/>
    <mergeCell ref="A171:H171"/>
    <mergeCell ref="C81:F81"/>
    <mergeCell ref="C82:F82"/>
    <mergeCell ref="B83:F83"/>
    <mergeCell ref="C84:F84"/>
    <mergeCell ref="A111:H111"/>
    <mergeCell ref="A94:H94"/>
    <mergeCell ref="A87:H87"/>
    <mergeCell ref="A97:H97"/>
  </mergeCells>
  <phoneticPr fontId="3" type="noConversion"/>
  <pageMargins left="0.75" right="0.75" top="1" bottom="1" header="0.5" footer="0.5"/>
  <pageSetup scale="93" orientation="portrait" r:id="rId1"/>
  <headerFooter alignWithMargins="0"/>
  <rowBreaks count="8" manualBreakCount="8">
    <brk id="30" max="16383" man="1"/>
    <brk id="67" max="16383" man="1"/>
    <brk id="109" max="7" man="1"/>
    <brk id="143" max="7" man="1"/>
    <brk id="172" max="7" man="1"/>
    <brk id="205" max="7" man="1"/>
    <brk id="260" max="7" man="1"/>
    <brk id="287" max="7" man="1"/>
  </rowBreaks>
  <ignoredErrors>
    <ignoredError sqref="A22 B22:H22 D35 A38:D38 F38:G38 A53:G53 D50 A76:B76 D76 G76 A103:F10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16"/>
  <sheetViews>
    <sheetView zoomScaleNormal="100" zoomScaleSheetLayoutView="100" workbookViewId="0"/>
  </sheetViews>
  <sheetFormatPr defaultRowHeight="12.75" x14ac:dyDescent="0.2"/>
  <cols>
    <col min="1" max="2" width="10.7109375" customWidth="1"/>
    <col min="3" max="8" width="10.140625" customWidth="1"/>
  </cols>
  <sheetData>
    <row r="1" spans="1:8" ht="16.5" x14ac:dyDescent="0.25">
      <c r="A1" s="53" t="s">
        <v>117</v>
      </c>
      <c r="H1" s="408">
        <f>'08 Chapter model'!H1</f>
        <v>43139</v>
      </c>
    </row>
    <row r="2" spans="1:8" x14ac:dyDescent="0.2">
      <c r="A2" s="32" t="s">
        <v>61</v>
      </c>
    </row>
    <row r="4" spans="1:8" ht="38.25" customHeight="1" x14ac:dyDescent="0.2">
      <c r="A4" s="421" t="s">
        <v>118</v>
      </c>
      <c r="B4" s="421"/>
      <c r="C4" s="421"/>
      <c r="D4" s="421"/>
      <c r="E4" s="421"/>
      <c r="F4" s="421"/>
      <c r="G4" s="421"/>
      <c r="H4" s="421"/>
    </row>
    <row r="6" spans="1:8" ht="13.5" thickBot="1" x14ac:dyDescent="0.25">
      <c r="A6" s="10" t="s">
        <v>5</v>
      </c>
      <c r="B6" s="15" t="s">
        <v>13</v>
      </c>
      <c r="C6" s="12" t="s">
        <v>6</v>
      </c>
    </row>
    <row r="7" spans="1:8" x14ac:dyDescent="0.2">
      <c r="A7" s="5">
        <v>0.5</v>
      </c>
      <c r="B7" s="16">
        <v>0.2</v>
      </c>
      <c r="C7" s="11">
        <f>A7*B7</f>
        <v>0.1</v>
      </c>
    </row>
    <row r="8" spans="1:8" x14ac:dyDescent="0.2">
      <c r="A8" s="5">
        <v>0.25</v>
      </c>
      <c r="B8" s="16">
        <v>0.08</v>
      </c>
      <c r="C8" s="11">
        <f>A8*B8</f>
        <v>0.02</v>
      </c>
    </row>
    <row r="9" spans="1:8" x14ac:dyDescent="0.2">
      <c r="A9" s="5">
        <v>0.25</v>
      </c>
      <c r="B9" s="16">
        <v>-0.12</v>
      </c>
      <c r="C9" s="11">
        <f>A9*B9</f>
        <v>-0.03</v>
      </c>
    </row>
    <row r="10" spans="1:8" x14ac:dyDescent="0.2">
      <c r="A10" s="58"/>
      <c r="B10" s="59" t="s">
        <v>62</v>
      </c>
      <c r="C10" s="57">
        <f>SUM(C7:C9)</f>
        <v>9.0000000000000011E-2</v>
      </c>
    </row>
    <row r="16" spans="1:8" x14ac:dyDescent="0.2">
      <c r="D16" s="56"/>
    </row>
  </sheetData>
  <mergeCells count="1">
    <mergeCell ref="A4:H4"/>
  </mergeCells>
  <phoneticPr fontId="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13"/>
  <sheetViews>
    <sheetView zoomScaleNormal="100" zoomScaleSheetLayoutView="100" workbookViewId="0"/>
  </sheetViews>
  <sheetFormatPr defaultRowHeight="12.75" x14ac:dyDescent="0.2"/>
  <cols>
    <col min="1" max="2" width="10.7109375" customWidth="1"/>
    <col min="3" max="8" width="10.140625" customWidth="1"/>
  </cols>
  <sheetData>
    <row r="1" spans="1:8" ht="16.5" x14ac:dyDescent="0.25">
      <c r="A1" s="53" t="s">
        <v>116</v>
      </c>
      <c r="H1" s="408">
        <f>'08 Chapter model'!H1</f>
        <v>43139</v>
      </c>
    </row>
    <row r="2" spans="1:8" x14ac:dyDescent="0.2">
      <c r="A2" s="32" t="s">
        <v>61</v>
      </c>
    </row>
    <row r="4" spans="1:8" ht="40.5" customHeight="1" x14ac:dyDescent="0.2">
      <c r="A4" s="421" t="s">
        <v>222</v>
      </c>
      <c r="B4" s="421"/>
      <c r="C4" s="421"/>
      <c r="D4" s="421"/>
      <c r="E4" s="421"/>
      <c r="F4" s="421"/>
      <c r="G4" s="421"/>
      <c r="H4" s="421"/>
    </row>
    <row r="6" spans="1:8" ht="13.5" thickBot="1" x14ac:dyDescent="0.25">
      <c r="A6" s="10" t="s">
        <v>10</v>
      </c>
      <c r="B6" s="15" t="s">
        <v>63</v>
      </c>
      <c r="C6" s="12" t="s">
        <v>40</v>
      </c>
    </row>
    <row r="7" spans="1:8" x14ac:dyDescent="0.2">
      <c r="A7" s="409" t="s">
        <v>223</v>
      </c>
      <c r="B7" s="60">
        <v>25000</v>
      </c>
      <c r="C7" s="61">
        <v>1.5</v>
      </c>
    </row>
    <row r="8" spans="1:8" x14ac:dyDescent="0.2">
      <c r="A8" s="409" t="s">
        <v>224</v>
      </c>
      <c r="B8" s="60">
        <v>50000</v>
      </c>
      <c r="C8" s="61">
        <v>0.6</v>
      </c>
    </row>
    <row r="9" spans="1:8" x14ac:dyDescent="0.2">
      <c r="A9" s="58"/>
      <c r="B9" s="59" t="s">
        <v>64</v>
      </c>
      <c r="C9" s="62">
        <f>(B7/(B7+B8))*C7+(B8/(B7+B8))*C8</f>
        <v>0.89999999999999991</v>
      </c>
    </row>
    <row r="13" spans="1:8" x14ac:dyDescent="0.2">
      <c r="D13" s="56"/>
    </row>
  </sheetData>
  <mergeCells count="1">
    <mergeCell ref="A4:H4"/>
  </mergeCells>
  <phoneticPr fontId="3"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10"/>
  <sheetViews>
    <sheetView zoomScaleNormal="100" zoomScaleSheetLayoutView="100" workbookViewId="0"/>
  </sheetViews>
  <sheetFormatPr defaultRowHeight="12.75" x14ac:dyDescent="0.2"/>
  <cols>
    <col min="1" max="2" width="10.7109375" customWidth="1"/>
    <col min="3" max="8" width="10.140625" customWidth="1"/>
  </cols>
  <sheetData>
    <row r="1" spans="1:8" ht="16.5" x14ac:dyDescent="0.25">
      <c r="A1" s="53" t="s">
        <v>115</v>
      </c>
      <c r="H1" s="408">
        <f>'08 Chapter model'!H1</f>
        <v>43139</v>
      </c>
    </row>
    <row r="2" spans="1:8" x14ac:dyDescent="0.2">
      <c r="A2" s="32" t="s">
        <v>61</v>
      </c>
    </row>
    <row r="4" spans="1:8" ht="29.25" customHeight="1" x14ac:dyDescent="0.2">
      <c r="A4" s="421" t="s">
        <v>225</v>
      </c>
      <c r="B4" s="421"/>
      <c r="C4" s="421"/>
      <c r="D4" s="421"/>
      <c r="E4" s="421"/>
      <c r="F4" s="421"/>
      <c r="G4" s="421"/>
      <c r="H4" s="421"/>
    </row>
    <row r="6" spans="1:8" x14ac:dyDescent="0.2">
      <c r="A6" t="s">
        <v>40</v>
      </c>
      <c r="C6">
        <v>1.2</v>
      </c>
    </row>
    <row r="7" spans="1:8" x14ac:dyDescent="0.2">
      <c r="A7" t="s">
        <v>65</v>
      </c>
      <c r="C7" s="63">
        <v>4.4999999999999998E-2</v>
      </c>
    </row>
    <row r="8" spans="1:8" x14ac:dyDescent="0.2">
      <c r="A8" t="s">
        <v>66</v>
      </c>
      <c r="C8" s="63">
        <v>0.05</v>
      </c>
      <c r="D8" s="56"/>
    </row>
    <row r="9" spans="1:8" ht="13.5" thickBot="1" x14ac:dyDescent="0.25"/>
    <row r="10" spans="1:8" ht="13.5" thickBot="1" x14ac:dyDescent="0.25">
      <c r="A10" s="54" t="s">
        <v>67</v>
      </c>
      <c r="B10" s="64"/>
      <c r="C10" s="55">
        <f>C7+C8*C6</f>
        <v>0.105</v>
      </c>
    </row>
  </sheetData>
  <mergeCells count="1">
    <mergeCell ref="A4:H4"/>
  </mergeCells>
  <phoneticPr fontId="3"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25"/>
  <sheetViews>
    <sheetView zoomScaleNormal="100" zoomScaleSheetLayoutView="100" workbookViewId="0"/>
  </sheetViews>
  <sheetFormatPr defaultRowHeight="12.75" x14ac:dyDescent="0.2"/>
  <cols>
    <col min="1" max="1" width="9.28515625" bestFit="1" customWidth="1"/>
    <col min="2" max="2" width="12.7109375" customWidth="1"/>
    <col min="3" max="3" width="11.7109375" customWidth="1"/>
    <col min="7" max="7" width="13.7109375" bestFit="1" customWidth="1"/>
  </cols>
  <sheetData>
    <row r="1" spans="1:10" ht="14.25" x14ac:dyDescent="0.25">
      <c r="A1" s="323" t="s">
        <v>9</v>
      </c>
      <c r="B1" s="323" t="s">
        <v>163</v>
      </c>
      <c r="C1" s="323" t="s">
        <v>164</v>
      </c>
      <c r="G1" s="396">
        <f>'08 Chapter model'!H1</f>
        <v>43139</v>
      </c>
    </row>
    <row r="2" spans="1:10" x14ac:dyDescent="0.2">
      <c r="A2" s="27">
        <v>1</v>
      </c>
      <c r="B2" s="9">
        <v>0.23799999999999999</v>
      </c>
      <c r="C2" s="9">
        <v>0.38600000000000001</v>
      </c>
    </row>
    <row r="3" spans="1:10" x14ac:dyDescent="0.2">
      <c r="A3" s="27">
        <v>2</v>
      </c>
      <c r="B3" s="9">
        <v>-7.1999999999999995E-2</v>
      </c>
      <c r="C3" s="9">
        <v>-0.247</v>
      </c>
    </row>
    <row r="4" spans="1:10" x14ac:dyDescent="0.2">
      <c r="A4" s="27">
        <v>3</v>
      </c>
      <c r="B4" s="9">
        <v>6.6000000000000003E-2</v>
      </c>
      <c r="C4" s="9">
        <v>0.123</v>
      </c>
    </row>
    <row r="5" spans="1:10" x14ac:dyDescent="0.2">
      <c r="A5" s="27">
        <v>4</v>
      </c>
      <c r="B5" s="9">
        <v>0.20499999999999999</v>
      </c>
      <c r="C5" s="9">
        <v>8.2000000000000003E-2</v>
      </c>
    </row>
    <row r="6" spans="1:10" x14ac:dyDescent="0.2">
      <c r="A6" s="27">
        <v>5</v>
      </c>
      <c r="B6" s="9">
        <v>0.30599999999999999</v>
      </c>
      <c r="C6" s="9">
        <v>0.40100000000000002</v>
      </c>
    </row>
    <row r="8" spans="1:10" x14ac:dyDescent="0.2">
      <c r="A8" s="3" t="s">
        <v>165</v>
      </c>
      <c r="B8" s="21"/>
      <c r="C8" s="21"/>
      <c r="D8" s="21"/>
      <c r="E8" s="21"/>
      <c r="F8" s="21"/>
      <c r="G8" s="21"/>
      <c r="H8" s="21"/>
      <c r="I8" s="21"/>
      <c r="J8" s="21"/>
    </row>
    <row r="9" spans="1:10" x14ac:dyDescent="0.2">
      <c r="A9" s="21"/>
      <c r="B9" s="21"/>
      <c r="C9" s="21"/>
      <c r="D9" s="21"/>
      <c r="E9" s="21"/>
      <c r="F9" s="21"/>
      <c r="G9" s="21"/>
      <c r="H9" s="21"/>
      <c r="I9" s="21"/>
      <c r="J9" s="21"/>
    </row>
    <row r="10" spans="1:10" x14ac:dyDescent="0.2">
      <c r="A10" s="324"/>
      <c r="B10" s="324"/>
      <c r="C10" s="21"/>
      <c r="D10" s="21"/>
      <c r="E10" s="21"/>
      <c r="F10" s="21"/>
      <c r="G10" s="21"/>
      <c r="H10" s="21"/>
      <c r="I10" s="21"/>
      <c r="J10" s="21"/>
    </row>
    <row r="11" spans="1:10" x14ac:dyDescent="0.2">
      <c r="A11" s="28"/>
      <c r="B11" s="28"/>
      <c r="C11" s="21"/>
      <c r="D11" s="21"/>
      <c r="E11" s="21"/>
      <c r="F11" s="21"/>
      <c r="G11" s="21"/>
      <c r="H11" s="21"/>
      <c r="I11" s="21"/>
      <c r="J11" s="21"/>
    </row>
    <row r="12" spans="1:10" x14ac:dyDescent="0.2">
      <c r="A12" s="28"/>
      <c r="B12" s="28"/>
      <c r="C12" s="21"/>
      <c r="D12" s="21"/>
      <c r="E12" s="21"/>
      <c r="F12" s="21"/>
      <c r="G12" s="21"/>
      <c r="H12" s="21"/>
      <c r="I12" s="21"/>
      <c r="J12" s="21"/>
    </row>
    <row r="13" spans="1:10" x14ac:dyDescent="0.2">
      <c r="A13" s="28"/>
      <c r="B13" s="28"/>
      <c r="C13" s="21"/>
      <c r="D13" s="21"/>
      <c r="E13" s="21"/>
      <c r="F13" s="21"/>
      <c r="G13" s="21"/>
      <c r="H13" s="21"/>
      <c r="I13" s="21"/>
      <c r="J13" s="21"/>
    </row>
    <row r="14" spans="1:10" x14ac:dyDescent="0.2">
      <c r="A14" s="28"/>
      <c r="B14" s="28"/>
      <c r="C14" s="21"/>
      <c r="D14" s="21"/>
      <c r="E14" s="21"/>
      <c r="F14" s="21"/>
      <c r="G14" s="21"/>
      <c r="H14" s="21"/>
      <c r="I14" s="21"/>
      <c r="J14" s="21"/>
    </row>
    <row r="15" spans="1:10" x14ac:dyDescent="0.2">
      <c r="A15" s="28"/>
      <c r="B15" s="28"/>
      <c r="C15" s="21"/>
      <c r="D15" s="21"/>
      <c r="E15" s="21"/>
      <c r="F15" s="21"/>
      <c r="G15" s="21"/>
      <c r="H15" s="21"/>
      <c r="I15" s="21"/>
      <c r="J15" s="21"/>
    </row>
    <row r="16" spans="1:10" x14ac:dyDescent="0.2">
      <c r="A16" s="21"/>
      <c r="B16" s="21"/>
      <c r="C16" s="21"/>
      <c r="D16" s="21"/>
      <c r="E16" s="21"/>
      <c r="F16" s="21"/>
      <c r="G16" s="21"/>
      <c r="H16" s="21"/>
      <c r="I16" s="21"/>
      <c r="J16" s="21"/>
    </row>
    <row r="17" spans="1:10" x14ac:dyDescent="0.2">
      <c r="A17" s="21"/>
      <c r="B17" s="21"/>
      <c r="C17" s="21"/>
      <c r="D17" s="21"/>
      <c r="E17" s="21"/>
      <c r="F17" s="21"/>
      <c r="G17" s="21"/>
      <c r="H17" s="21"/>
      <c r="I17" s="21"/>
      <c r="J17" s="21"/>
    </row>
    <row r="18" spans="1:10" x14ac:dyDescent="0.2">
      <c r="A18" s="325"/>
      <c r="B18" s="325"/>
      <c r="C18" s="325"/>
      <c r="D18" s="325"/>
      <c r="E18" s="325"/>
      <c r="F18" s="325"/>
      <c r="G18" s="21"/>
      <c r="H18" s="21"/>
      <c r="I18" s="21"/>
      <c r="J18" s="21"/>
    </row>
    <row r="19" spans="1:10" x14ac:dyDescent="0.2">
      <c r="A19" s="28"/>
      <c r="B19" s="28"/>
      <c r="C19" s="28"/>
      <c r="D19" s="28"/>
      <c r="E19" s="28"/>
      <c r="F19" s="28"/>
      <c r="G19" s="21"/>
      <c r="H19" s="21"/>
      <c r="I19" s="21"/>
      <c r="J19" s="21"/>
    </row>
    <row r="20" spans="1:10" x14ac:dyDescent="0.2">
      <c r="A20" s="28"/>
      <c r="B20" s="28"/>
      <c r="C20" s="28"/>
      <c r="D20" s="28"/>
      <c r="E20" s="28"/>
      <c r="F20" s="28"/>
      <c r="G20" s="21"/>
      <c r="H20" s="21"/>
      <c r="I20" s="21"/>
      <c r="J20" s="21"/>
    </row>
    <row r="21" spans="1:10" x14ac:dyDescent="0.2">
      <c r="A21" s="28"/>
      <c r="B21" s="28"/>
      <c r="C21" s="28"/>
      <c r="D21" s="28"/>
      <c r="E21" s="28"/>
      <c r="F21" s="28"/>
      <c r="G21" s="21"/>
      <c r="H21" s="21"/>
      <c r="I21" s="21"/>
      <c r="J21" s="21"/>
    </row>
    <row r="22" spans="1:10" x14ac:dyDescent="0.2">
      <c r="A22" s="21"/>
      <c r="B22" s="21"/>
      <c r="C22" s="21"/>
      <c r="D22" s="21"/>
      <c r="E22" s="21"/>
      <c r="F22" s="21"/>
      <c r="G22" s="21"/>
      <c r="H22" s="21"/>
      <c r="I22" s="21"/>
      <c r="J22" s="21"/>
    </row>
    <row r="23" spans="1:10" x14ac:dyDescent="0.2">
      <c r="A23" s="325"/>
      <c r="B23" s="325"/>
      <c r="C23" s="325"/>
      <c r="D23" s="325"/>
      <c r="E23" s="325"/>
      <c r="F23" s="325"/>
      <c r="G23" s="325"/>
      <c r="H23" s="325"/>
      <c r="I23" s="325"/>
      <c r="J23" s="21"/>
    </row>
    <row r="24" spans="1:10" x14ac:dyDescent="0.2">
      <c r="A24" s="28"/>
      <c r="B24" s="28"/>
      <c r="C24" s="28"/>
      <c r="D24" s="28"/>
      <c r="E24" s="28"/>
      <c r="F24" s="28"/>
      <c r="G24" s="28"/>
      <c r="H24" s="28"/>
      <c r="I24" s="28"/>
      <c r="J24" s="21"/>
    </row>
    <row r="25" spans="1:10" x14ac:dyDescent="0.2">
      <c r="A25" s="28"/>
      <c r="B25" s="28"/>
      <c r="C25" s="28"/>
      <c r="D25" s="28"/>
      <c r="E25" s="28"/>
      <c r="F25" s="28"/>
      <c r="G25" s="28"/>
      <c r="H25" s="28"/>
      <c r="I25" s="28"/>
      <c r="J25" s="21"/>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I18"/>
  <sheetViews>
    <sheetView zoomScaleNormal="100" zoomScaleSheetLayoutView="100" workbookViewId="0"/>
  </sheetViews>
  <sheetFormatPr defaultRowHeight="12.75" x14ac:dyDescent="0.2"/>
  <cols>
    <col min="1" max="1" width="18.7109375" bestFit="1" customWidth="1"/>
    <col min="2" max="2" width="10.7109375" customWidth="1"/>
    <col min="3" max="3" width="13.7109375" bestFit="1" customWidth="1"/>
    <col min="4" max="4" width="8.28515625" customWidth="1"/>
    <col min="5" max="5" width="7.140625" customWidth="1"/>
    <col min="6" max="8" width="12.28515625" customWidth="1"/>
    <col min="9" max="9" width="12.28515625" bestFit="1" customWidth="1"/>
  </cols>
  <sheetData>
    <row r="1" spans="1:9" x14ac:dyDescent="0.2">
      <c r="A1" t="s">
        <v>166</v>
      </c>
    </row>
    <row r="2" spans="1:9" ht="13.5" thickBot="1" x14ac:dyDescent="0.25"/>
    <row r="3" spans="1:9" x14ac:dyDescent="0.2">
      <c r="A3" s="326" t="s">
        <v>167</v>
      </c>
      <c r="B3" s="326"/>
    </row>
    <row r="4" spans="1:9" x14ac:dyDescent="0.2">
      <c r="A4" s="28" t="s">
        <v>168</v>
      </c>
      <c r="B4" s="28">
        <v>0.9133917470348859</v>
      </c>
    </row>
    <row r="5" spans="1:9" x14ac:dyDescent="0.2">
      <c r="A5" s="28" t="s">
        <v>169</v>
      </c>
      <c r="B5" s="28">
        <v>0.83428448355144103</v>
      </c>
    </row>
    <row r="6" spans="1:9" x14ac:dyDescent="0.2">
      <c r="A6" s="28" t="s">
        <v>170</v>
      </c>
      <c r="B6" s="28">
        <v>0.779045978068588</v>
      </c>
    </row>
    <row r="7" spans="1:9" x14ac:dyDescent="0.2">
      <c r="A7" s="28" t="s">
        <v>171</v>
      </c>
      <c r="B7" s="28">
        <v>0.12473229743441544</v>
      </c>
    </row>
    <row r="8" spans="1:9" ht="13.5" thickBot="1" x14ac:dyDescent="0.25">
      <c r="A8" s="327" t="s">
        <v>172</v>
      </c>
      <c r="B8" s="327">
        <v>5</v>
      </c>
    </row>
    <row r="10" spans="1:9" ht="13.5" thickBot="1" x14ac:dyDescent="0.25">
      <c r="A10" t="s">
        <v>173</v>
      </c>
    </row>
    <row r="11" spans="1:9" x14ac:dyDescent="0.2">
      <c r="A11" s="328"/>
      <c r="B11" s="328" t="s">
        <v>174</v>
      </c>
      <c r="C11" s="328" t="s">
        <v>175</v>
      </c>
      <c r="D11" s="328" t="s">
        <v>176</v>
      </c>
      <c r="E11" s="328" t="s">
        <v>177</v>
      </c>
      <c r="F11" s="328" t="s">
        <v>178</v>
      </c>
    </row>
    <row r="12" spans="1:9" x14ac:dyDescent="0.2">
      <c r="A12" s="28" t="s">
        <v>179</v>
      </c>
      <c r="B12" s="28">
        <v>1</v>
      </c>
      <c r="C12" s="28">
        <v>0.23497956193019759</v>
      </c>
      <c r="D12" s="28">
        <v>0.23497956193019759</v>
      </c>
      <c r="E12" s="28">
        <v>15.103313825360781</v>
      </c>
      <c r="F12" s="28">
        <v>3.0195958220934727E-2</v>
      </c>
    </row>
    <row r="13" spans="1:9" x14ac:dyDescent="0.2">
      <c r="A13" s="28" t="s">
        <v>180</v>
      </c>
      <c r="B13" s="28">
        <v>3</v>
      </c>
      <c r="C13" s="28">
        <v>4.667443806980244E-2</v>
      </c>
      <c r="D13" s="28">
        <v>1.555814602326748E-2</v>
      </c>
      <c r="E13" s="28"/>
      <c r="F13" s="28"/>
    </row>
    <row r="14" spans="1:9" ht="13.5" thickBot="1" x14ac:dyDescent="0.25">
      <c r="A14" s="327" t="s">
        <v>181</v>
      </c>
      <c r="B14" s="327">
        <v>4</v>
      </c>
      <c r="C14" s="327">
        <v>0.28165400000000002</v>
      </c>
      <c r="D14" s="327"/>
      <c r="E14" s="327"/>
      <c r="F14" s="327"/>
    </row>
    <row r="15" spans="1:9" ht="13.5" thickBot="1" x14ac:dyDescent="0.25"/>
    <row r="16" spans="1:9" x14ac:dyDescent="0.2">
      <c r="A16" s="328"/>
      <c r="B16" s="328" t="s">
        <v>182</v>
      </c>
      <c r="C16" s="328" t="s">
        <v>171</v>
      </c>
      <c r="D16" s="328" t="s">
        <v>183</v>
      </c>
      <c r="E16" s="328" t="s">
        <v>184</v>
      </c>
      <c r="F16" s="328" t="s">
        <v>185</v>
      </c>
      <c r="G16" s="328" t="s">
        <v>186</v>
      </c>
      <c r="H16" s="328" t="s">
        <v>187</v>
      </c>
      <c r="I16" s="328" t="s">
        <v>188</v>
      </c>
    </row>
    <row r="17" spans="1:9" x14ac:dyDescent="0.2">
      <c r="A17" s="28" t="s">
        <v>189</v>
      </c>
      <c r="B17" s="28">
        <v>-8.92194100302727E-2</v>
      </c>
      <c r="C17" s="28">
        <v>8.2879325461224687E-2</v>
      </c>
      <c r="D17" s="28">
        <v>-1.0764977819711412</v>
      </c>
      <c r="E17" s="28">
        <v>0.36056425637975831</v>
      </c>
      <c r="F17" s="28">
        <v>-0.35297841309586431</v>
      </c>
      <c r="G17" s="28">
        <v>0.17453959303531888</v>
      </c>
      <c r="H17" s="28">
        <v>-0.35297841309586431</v>
      </c>
      <c r="I17" s="28">
        <v>0.17453959303531888</v>
      </c>
    </row>
    <row r="18" spans="1:9" ht="13.5" thickBot="1" x14ac:dyDescent="0.25">
      <c r="A18" s="327" t="s">
        <v>190</v>
      </c>
      <c r="B18" s="327">
        <v>1.6030915883598436</v>
      </c>
      <c r="C18" s="327">
        <v>0.41249834654245626</v>
      </c>
      <c r="D18" s="327">
        <v>3.8862982162156277</v>
      </c>
      <c r="E18" s="327">
        <v>3.0195958220934755E-2</v>
      </c>
      <c r="F18" s="327">
        <v>0.29033774963385595</v>
      </c>
      <c r="G18" s="327">
        <v>2.9158454270858312</v>
      </c>
      <c r="H18" s="327">
        <v>0.29033774963385595</v>
      </c>
      <c r="I18" s="327">
        <v>2.9158454270858312</v>
      </c>
    </row>
  </sheetData>
  <pageMargins left="0.7" right="0.7" top="0.75" bottom="0.75" header="0.3" footer="0.3"/>
  <pageSetup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f8089ecd-1835-4dd4-a78c-a87481979253">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CDEF2EFBBA0248B57D941E6D375189" ma:contentTypeVersion="3" ma:contentTypeDescription="Create a new document." ma:contentTypeScope="" ma:versionID="3debab2d95134acca05497545f368257">
  <xsd:schema xmlns:xsd="http://www.w3.org/2001/XMLSchema" xmlns:xs="http://www.w3.org/2001/XMLSchema" xmlns:p="http://schemas.microsoft.com/office/2006/metadata/properties" xmlns:ns2="f8089ecd-1835-4dd4-a78c-a87481979253" targetNamespace="http://schemas.microsoft.com/office/2006/metadata/properties" ma:root="true" ma:fieldsID="01db93bfb65fade07b3b51c6c3ade61d" ns2:_="">
    <xsd:import namespace="f8089ecd-1835-4dd4-a78c-a87481979253"/>
    <xsd:element name="properties">
      <xsd:complexType>
        <xsd:sequence>
          <xsd:element name="documentManagement">
            <xsd:complexType>
              <xsd:all>
                <xsd:element ref="ns2:SharedWithUsers" minOccurs="0"/>
                <xsd:element ref="ns2:SharingHintHash"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089ecd-1835-4dd4-a78c-a874819792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D53690-397B-41B9-BC9A-796FC6D9724D}">
  <ds:schemaRefs>
    <ds:schemaRef ds:uri="http://purl.org/dc/terms/"/>
    <ds:schemaRef ds:uri="http://schemas.microsoft.com/office/2006/metadata/properties"/>
    <ds:schemaRef ds:uri="http://purl.org/dc/elements/1.1/"/>
    <ds:schemaRef ds:uri="http://purl.org/dc/dcmitype/"/>
    <ds:schemaRef ds:uri="http://schemas.openxmlformats.org/package/2006/metadata/core-properties"/>
    <ds:schemaRef ds:uri="http://schemas.microsoft.com/office/2006/documentManagement/types"/>
    <ds:schemaRef ds:uri="http://www.w3.org/XML/1998/namespace"/>
    <ds:schemaRef ds:uri="f8089ecd-1835-4dd4-a78c-a87481979253"/>
    <ds:schemaRef ds:uri="http://schemas.microsoft.com/office/infopath/2007/PartnerControls"/>
  </ds:schemaRefs>
</ds:datastoreItem>
</file>

<file path=customXml/itemProps2.xml><?xml version="1.0" encoding="utf-8"?>
<ds:datastoreItem xmlns:ds="http://schemas.openxmlformats.org/officeDocument/2006/customXml" ds:itemID="{4B8615B9-A98E-4AD3-8DFF-632717D69FC5}">
  <ds:schemaRefs>
    <ds:schemaRef ds:uri="http://schemas.microsoft.com/sharepoint/v3/contenttype/forms"/>
  </ds:schemaRefs>
</ds:datastoreItem>
</file>

<file path=customXml/itemProps3.xml><?xml version="1.0" encoding="utf-8"?>
<ds:datastoreItem xmlns:ds="http://schemas.openxmlformats.org/officeDocument/2006/customXml" ds:itemID="{9593A7BD-B003-4F3D-A1EB-1C8E342D55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089ecd-1835-4dd4-a78c-a874819792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08 Chapter model</vt:lpstr>
      <vt:lpstr>8-2</vt:lpstr>
      <vt:lpstr>8-3</vt:lpstr>
      <vt:lpstr>8-4</vt:lpstr>
      <vt:lpstr>Web App 8A</vt:lpstr>
      <vt:lpstr>Regression Output</vt:lpstr>
      <vt:lpstr>'08 Chapter model'!Print_Area</vt:lpstr>
    </vt:vector>
  </TitlesOfParts>
  <Company>Houston &amp; Associates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Joel Houston</dc:creator>
  <cp:lastModifiedBy>Dana</cp:lastModifiedBy>
  <dcterms:created xsi:type="dcterms:W3CDTF">2005-03-28T19:57:28Z</dcterms:created>
  <dcterms:modified xsi:type="dcterms:W3CDTF">2018-02-08T17:57:30Z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0x0101003DCDEF2EFBBA0248B57D941E6D375189</vt:lpwstr>
  </property>
</Properties>
</file>