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AC222 Spr21\"/>
    </mc:Choice>
  </mc:AlternateContent>
  <bookViews>
    <workbookView xWindow="12405" yWindow="465" windowWidth="13200" windowHeight="14640" activeTab="1"/>
  </bookViews>
  <sheets>
    <sheet name="Day 1" sheetId="1" r:id="rId1"/>
    <sheet name="Day 2" sheetId="3" r:id="rId2"/>
    <sheet name="Day 2 WS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0" i="1" l="1"/>
  <c r="H38" i="1"/>
  <c r="H28" i="3" l="1"/>
  <c r="H25" i="3"/>
  <c r="H24" i="3"/>
  <c r="H23" i="3"/>
  <c r="D61" i="3" l="1"/>
  <c r="D57" i="3"/>
  <c r="F55" i="3"/>
  <c r="E48" i="3"/>
  <c r="D32" i="3"/>
  <c r="D27" i="3"/>
  <c r="E16" i="3"/>
  <c r="E18" i="3" s="1"/>
  <c r="G7" i="3"/>
  <c r="F16" i="3" s="1"/>
  <c r="F18" i="3" s="1"/>
  <c r="G16" i="3" l="1"/>
  <c r="G18" i="3" s="1"/>
  <c r="D16" i="3"/>
  <c r="D18" i="3" s="1"/>
  <c r="H16" i="3"/>
  <c r="H18" i="3" s="1"/>
  <c r="E71" i="1" l="1"/>
  <c r="H61" i="1"/>
  <c r="H62" i="1" s="1"/>
  <c r="C62" i="1"/>
  <c r="E62" i="1"/>
  <c r="G62" i="1"/>
  <c r="G61" i="1"/>
  <c r="E61" i="1"/>
  <c r="C61" i="1"/>
  <c r="G54" i="1"/>
  <c r="G50" i="1"/>
  <c r="G48" i="1"/>
  <c r="G44" i="1"/>
  <c r="E39" i="1"/>
  <c r="C39" i="1"/>
  <c r="E38" i="1"/>
  <c r="C38" i="1"/>
  <c r="C33" i="1"/>
  <c r="G33" i="1" s="1"/>
  <c r="G32" i="1"/>
  <c r="C32" i="1"/>
  <c r="G29" i="1"/>
  <c r="G28" i="1"/>
  <c r="G25" i="1"/>
  <c r="G20" i="1"/>
  <c r="G18" i="1"/>
  <c r="G13" i="1"/>
  <c r="C13" i="1"/>
  <c r="G10" i="1"/>
  <c r="G9" i="1"/>
</calcChain>
</file>

<file path=xl/sharedStrings.xml><?xml version="1.0" encoding="utf-8"?>
<sst xmlns="http://schemas.openxmlformats.org/spreadsheetml/2006/main" count="204" uniqueCount="133">
  <si>
    <t>BE 4-22</t>
  </si>
  <si>
    <t>Predetermined OH Rate</t>
  </si>
  <si>
    <t>Pred. OH</t>
  </si>
  <si>
    <t xml:space="preserve">Rate = </t>
  </si>
  <si>
    <t>Est OH Cost</t>
  </si>
  <si>
    <t>Est DL Cost</t>
  </si>
  <si>
    <t xml:space="preserve">Activity: Direct Cost </t>
  </si>
  <si>
    <t>=</t>
  </si>
  <si>
    <t xml:space="preserve">per DL $1 </t>
  </si>
  <si>
    <t>of DL Cost</t>
  </si>
  <si>
    <t>Applied OH = OH Rate x ACTUAL Activity</t>
  </si>
  <si>
    <t>x</t>
  </si>
  <si>
    <t>OH Applied</t>
  </si>
  <si>
    <t>BE 4-23</t>
  </si>
  <si>
    <t>OH Variance</t>
  </si>
  <si>
    <t>Actual OH</t>
  </si>
  <si>
    <t>Applied OH</t>
  </si>
  <si>
    <t>&lt;</t>
  </si>
  <si>
    <t>Overapplied</t>
  </si>
  <si>
    <t>Adjusted CoGS = Unadjusted + Under(Over) Applied OH</t>
  </si>
  <si>
    <t>-</t>
  </si>
  <si>
    <t>BE 4-24</t>
  </si>
  <si>
    <t>Predetermined OH Rate by DEPT</t>
  </si>
  <si>
    <t>/</t>
  </si>
  <si>
    <t>Cutting</t>
  </si>
  <si>
    <t>per Machine hr</t>
  </si>
  <si>
    <t>Sewing</t>
  </si>
  <si>
    <t>per DL hr</t>
  </si>
  <si>
    <t>Variance</t>
  </si>
  <si>
    <t>Over</t>
  </si>
  <si>
    <t>Under</t>
  </si>
  <si>
    <t>BE 4-25</t>
  </si>
  <si>
    <t>Plantwide Predetermined OH Rate:</t>
  </si>
  <si>
    <t xml:space="preserve">EST Total OH Cost </t>
  </si>
  <si>
    <t>EST Total DL Hrs</t>
  </si>
  <si>
    <t>per DL Hr</t>
  </si>
  <si>
    <t>OH Variance = Applied OH - Actual OH</t>
  </si>
  <si>
    <t>applied OH</t>
  </si>
  <si>
    <t>UNDER applied</t>
  </si>
  <si>
    <t>Applied</t>
  </si>
  <si>
    <t xml:space="preserve">Actual </t>
  </si>
  <si>
    <t xml:space="preserve">therefore </t>
  </si>
  <si>
    <t>BE 4-26</t>
  </si>
  <si>
    <t>Beg Bal</t>
  </si>
  <si>
    <t>DM</t>
  </si>
  <si>
    <t>DL</t>
  </si>
  <si>
    <t>TOTAL</t>
  </si>
  <si>
    <t>Job 44</t>
  </si>
  <si>
    <t>Job 45</t>
  </si>
  <si>
    <t>Job 46</t>
  </si>
  <si>
    <t>Job 47</t>
  </si>
  <si>
    <t>Complete</t>
  </si>
  <si>
    <t>Work in Process:</t>
  </si>
  <si>
    <t>Finished Goods:</t>
  </si>
  <si>
    <t>Beg Bal, June 1</t>
  </si>
  <si>
    <t>End Bal, Jn 30</t>
  </si>
  <si>
    <t>Cost of Goods Sold:</t>
  </si>
  <si>
    <t>Wip</t>
  </si>
  <si>
    <t>SOLD</t>
  </si>
  <si>
    <t>THE END</t>
  </si>
  <si>
    <t>Chp 4 Job-Order Costing &amp; Overhead Application</t>
  </si>
  <si>
    <t>In-class Exercises</t>
  </si>
  <si>
    <t>PR 4-53</t>
  </si>
  <si>
    <t>Overhead Rate:</t>
  </si>
  <si>
    <t>Beg. Bal. July 1</t>
  </si>
  <si>
    <t>Direct Materials</t>
  </si>
  <si>
    <t>Direct Labor</t>
  </si>
  <si>
    <t>TOTAL COST</t>
  </si>
  <si>
    <t>Job 741</t>
  </si>
  <si>
    <t>Job 742</t>
  </si>
  <si>
    <t>Job 743</t>
  </si>
  <si>
    <t>Job 744</t>
  </si>
  <si>
    <t>Job 745</t>
  </si>
  <si>
    <t>7/31 Status:</t>
  </si>
  <si>
    <t>Completed</t>
  </si>
  <si>
    <t>Sold</t>
  </si>
  <si>
    <t>Comp</t>
  </si>
  <si>
    <t>WiP:</t>
  </si>
  <si>
    <t>CoGS:</t>
  </si>
  <si>
    <t>What is the predetermined OH Rate:</t>
  </si>
  <si>
    <t>Determine amount of uner or over applied manufacturing overhead</t>
  </si>
  <si>
    <t>Determine the adjusted balance of Cost of Goods Sold.</t>
  </si>
  <si>
    <t xml:space="preserve">$789,000 /100,000 DLh = </t>
  </si>
  <si>
    <t>DLHrs</t>
  </si>
  <si>
    <t>Job</t>
  </si>
  <si>
    <t>Cost</t>
  </si>
  <si>
    <t>SOLUTION:</t>
  </si>
  <si>
    <t>Required:</t>
  </si>
  <si>
    <t>OH Rate</t>
  </si>
  <si>
    <t>ACTUAL OH</t>
  </si>
  <si>
    <t>APPLIED OH</t>
  </si>
  <si>
    <t>Actual DL Hrs</t>
  </si>
  <si>
    <t>x Pred OH Rate</t>
  </si>
  <si>
    <t>Under applied</t>
  </si>
  <si>
    <t>Unadjusted CoGS</t>
  </si>
  <si>
    <t>Under applied OH</t>
  </si>
  <si>
    <t>Adjusted CoGS</t>
  </si>
  <si>
    <t>Predetermined OH</t>
  </si>
  <si>
    <t>Rate = Total ESTIMATED OH Cost / Total ESTIMATED Activity Level</t>
  </si>
  <si>
    <t>Sales Revenue</t>
  </si>
  <si>
    <t>(Cost + 25%)</t>
  </si>
  <si>
    <t>CoGS</t>
  </si>
  <si>
    <t xml:space="preserve">    Gross Margin</t>
  </si>
  <si>
    <t>Expenses:</t>
  </si>
  <si>
    <t>Selling &amp; Admin Expe</t>
  </si>
  <si>
    <t>Operating Income</t>
  </si>
  <si>
    <t>Assumed</t>
  </si>
  <si>
    <t>Status:</t>
  </si>
  <si>
    <t>Unadj CoGS</t>
  </si>
  <si>
    <t>Over applied</t>
  </si>
  <si>
    <t>Adju CoGS</t>
  </si>
  <si>
    <t>**</t>
  </si>
  <si>
    <t>** 65% x 800; 65% x 6400…</t>
  </si>
  <si>
    <t>OH Rate = Applied OH / DL Cost</t>
  </si>
  <si>
    <t>= 780 / 1200</t>
  </si>
  <si>
    <t>OH</t>
  </si>
  <si>
    <t>Actual</t>
  </si>
  <si>
    <t>Applied (from predetermined OH rate)</t>
  </si>
  <si>
    <t>OVER applied</t>
  </si>
  <si>
    <t xml:space="preserve">UNDER </t>
  </si>
  <si>
    <t>COGS</t>
  </si>
  <si>
    <t>Unadj Bal</t>
  </si>
  <si>
    <t>OVER applied OH</t>
  </si>
  <si>
    <t>UNDER</t>
  </si>
  <si>
    <t>Adjusted Bal</t>
  </si>
  <si>
    <t>+</t>
  </si>
  <si>
    <t>⁻</t>
  </si>
  <si>
    <t>or 65% of DL Cost</t>
  </si>
  <si>
    <t>Determine amount of under or over applied manufacturing overhead</t>
  </si>
  <si>
    <t>Calculate OH Variance</t>
  </si>
  <si>
    <t>Pretend Step (4)</t>
  </si>
  <si>
    <t>For example</t>
  </si>
  <si>
    <t>Cost + Markup of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</si>
</sst>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Georgia"/>
      <family val="1"/>
    </font>
    <font>
      <b/>
      <i/>
      <sz val="12"/>
      <color theme="1"/>
      <name val="Georgia"/>
      <family val="1"/>
    </font>
    <font>
      <b/>
      <i/>
      <sz val="11"/>
      <color theme="1"/>
      <name val="Georgia"/>
      <family val="1"/>
    </font>
    <font>
      <sz val="11"/>
      <color theme="1"/>
      <name val="Georgia"/>
      <family val="1"/>
    </font>
    <font>
      <b/>
      <sz val="11"/>
      <color theme="1"/>
      <name val="Georgia"/>
      <family val="1"/>
    </font>
    <font>
      <sz val="11"/>
      <color theme="9" tint="-0.249977111117893"/>
      <name val="Georgia"/>
      <family val="1"/>
    </font>
    <font>
      <i/>
      <sz val="11"/>
      <color theme="9" tint="-0.249977111117893"/>
      <name val="Georgia"/>
      <family val="1"/>
    </font>
    <font>
      <sz val="12"/>
      <name val="Georgia"/>
      <family val="1"/>
    </font>
    <font>
      <sz val="11"/>
      <name val="Georgia"/>
      <family val="1"/>
    </font>
    <font>
      <b/>
      <sz val="16"/>
      <color theme="1"/>
      <name val="Georgia"/>
      <family val="1"/>
    </font>
    <font>
      <b/>
      <sz val="22"/>
      <color theme="1"/>
      <name val="Calibri"/>
      <family val="2"/>
    </font>
    <font>
      <sz val="16"/>
      <color theme="1"/>
      <name val="Georgia"/>
      <family val="1"/>
    </font>
    <font>
      <sz val="16"/>
      <color theme="9" tint="-0.249977111117893"/>
      <name val="Georgia"/>
      <family val="1"/>
    </font>
    <font>
      <i/>
      <sz val="12"/>
      <color theme="1"/>
      <name val="Georgia"/>
      <family val="1"/>
    </font>
    <font>
      <sz val="8"/>
      <color theme="1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/>
      <bottom style="thick">
        <color theme="9"/>
      </bottom>
      <diagonal/>
    </border>
    <border>
      <left/>
      <right style="thick">
        <color theme="9"/>
      </right>
      <top style="thin">
        <color indexed="64"/>
      </top>
      <bottom style="thick">
        <color theme="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164" fontId="5" fillId="0" borderId="2" xfId="1" applyNumberFormat="1" applyFont="1" applyBorder="1"/>
    <xf numFmtId="164" fontId="5" fillId="0" borderId="4" xfId="1" applyNumberFormat="1" applyFont="1" applyBorder="1"/>
    <xf numFmtId="164" fontId="5" fillId="0" borderId="5" xfId="1" applyNumberFormat="1" applyFont="1" applyBorder="1"/>
    <xf numFmtId="164" fontId="5" fillId="0" borderId="6" xfId="1" applyNumberFormat="1" applyFont="1" applyBorder="1"/>
    <xf numFmtId="164" fontId="5" fillId="0" borderId="7" xfId="1" applyNumberFormat="1" applyFont="1" applyBorder="1"/>
    <xf numFmtId="164" fontId="5" fillId="0" borderId="8" xfId="1" applyNumberFormat="1" applyFont="1" applyBorder="1"/>
    <xf numFmtId="164" fontId="5" fillId="0" borderId="9" xfId="1" applyNumberFormat="1" applyFont="1" applyBorder="1"/>
    <xf numFmtId="164" fontId="6" fillId="0" borderId="0" xfId="1" applyNumberFormat="1" applyFont="1" applyAlignment="1">
      <alignment horizontal="center"/>
    </xf>
    <xf numFmtId="164" fontId="5" fillId="0" borderId="0" xfId="1" applyNumberFormat="1" applyFont="1" applyFill="1"/>
    <xf numFmtId="164" fontId="5" fillId="0" borderId="2" xfId="1" applyNumberFormat="1" applyFont="1" applyFill="1" applyBorder="1"/>
    <xf numFmtId="164" fontId="5" fillId="0" borderId="1" xfId="1" applyNumberFormat="1" applyFont="1" applyFill="1" applyBorder="1"/>
    <xf numFmtId="164" fontId="9" fillId="0" borderId="0" xfId="1" applyNumberFormat="1" applyFont="1" applyFill="1"/>
    <xf numFmtId="164" fontId="2" fillId="0" borderId="0" xfId="1" applyNumberFormat="1" applyFont="1" applyFill="1"/>
    <xf numFmtId="164" fontId="10" fillId="0" borderId="0" xfId="1" applyNumberFormat="1" applyFont="1" applyFill="1"/>
    <xf numFmtId="164" fontId="2" fillId="0" borderId="0" xfId="1" quotePrefix="1" applyNumberFormat="1" applyFont="1" applyFill="1"/>
    <xf numFmtId="164" fontId="2" fillId="2" borderId="9" xfId="1" applyNumberFormat="1" applyFont="1" applyFill="1" applyBorder="1"/>
    <xf numFmtId="164" fontId="2" fillId="2" borderId="13" xfId="1" applyNumberFormat="1" applyFont="1" applyFill="1" applyBorder="1"/>
    <xf numFmtId="164" fontId="2" fillId="2" borderId="7" xfId="1" applyNumberFormat="1" applyFont="1" applyFill="1" applyBorder="1"/>
    <xf numFmtId="164" fontId="2" fillId="2" borderId="14" xfId="1" applyNumberFormat="1" applyFont="1" applyFill="1" applyBorder="1"/>
    <xf numFmtId="164" fontId="2" fillId="2" borderId="0" xfId="1" applyNumberFormat="1" applyFont="1" applyFill="1" applyBorder="1"/>
    <xf numFmtId="0" fontId="0" fillId="2" borderId="0" xfId="0" applyFill="1" applyBorder="1"/>
    <xf numFmtId="0" fontId="0" fillId="2" borderId="10" xfId="0" applyFill="1" applyBorder="1"/>
    <xf numFmtId="164" fontId="2" fillId="2" borderId="10" xfId="1" applyNumberFormat="1" applyFont="1" applyFill="1" applyBorder="1"/>
    <xf numFmtId="164" fontId="2" fillId="2" borderId="11" xfId="1" applyNumberFormat="1" applyFont="1" applyFill="1" applyBorder="1"/>
    <xf numFmtId="164" fontId="2" fillId="2" borderId="2" xfId="1" applyNumberFormat="1" applyFont="1" applyFill="1" applyBorder="1"/>
    <xf numFmtId="164" fontId="11" fillId="2" borderId="14" xfId="1" quotePrefix="1" applyNumberFormat="1" applyFont="1" applyFill="1" applyBorder="1" applyAlignment="1">
      <alignment horizontal="right"/>
    </xf>
    <xf numFmtId="164" fontId="12" fillId="2" borderId="0" xfId="1" quotePrefix="1" applyNumberFormat="1" applyFont="1" applyFill="1" applyBorder="1" applyAlignment="1">
      <alignment horizontal="left"/>
    </xf>
    <xf numFmtId="164" fontId="2" fillId="2" borderId="6" xfId="1" applyNumberFormat="1" applyFont="1" applyFill="1" applyBorder="1"/>
    <xf numFmtId="164" fontId="2" fillId="2" borderId="1" xfId="1" applyNumberFormat="1" applyFont="1" applyFill="1" applyBorder="1"/>
    <xf numFmtId="164" fontId="2" fillId="2" borderId="4" xfId="1" applyNumberFormat="1" applyFont="1" applyFill="1" applyBorder="1"/>
    <xf numFmtId="164" fontId="13" fillId="0" borderId="0" xfId="1" applyNumberFormat="1" applyFont="1" applyFill="1"/>
    <xf numFmtId="44" fontId="5" fillId="0" borderId="0" xfId="2" applyFont="1" applyFill="1"/>
    <xf numFmtId="164" fontId="5" fillId="0" borderId="0" xfId="1" quotePrefix="1" applyNumberFormat="1" applyFont="1" applyFill="1"/>
    <xf numFmtId="44" fontId="5" fillId="0" borderId="1" xfId="2" applyFont="1" applyFill="1" applyBorder="1"/>
    <xf numFmtId="164" fontId="5" fillId="0" borderId="3" xfId="1" applyNumberFormat="1" applyFont="1" applyFill="1" applyBorder="1"/>
    <xf numFmtId="164" fontId="9" fillId="0" borderId="1" xfId="1" applyNumberFormat="1" applyFont="1" applyFill="1" applyBorder="1"/>
    <xf numFmtId="164" fontId="9" fillId="0" borderId="0" xfId="1" quotePrefix="1" applyNumberFormat="1" applyFont="1" applyFill="1"/>
    <xf numFmtId="44" fontId="9" fillId="0" borderId="0" xfId="2" applyFont="1" applyFill="1"/>
    <xf numFmtId="9" fontId="9" fillId="0" borderId="0" xfId="3" applyFont="1" applyFill="1"/>
    <xf numFmtId="9" fontId="2" fillId="0" borderId="0" xfId="3" applyFont="1" applyFill="1"/>
    <xf numFmtId="165" fontId="2" fillId="0" borderId="0" xfId="2" applyNumberFormat="1" applyFont="1" applyFill="1"/>
    <xf numFmtId="164" fontId="2" fillId="0" borderId="2" xfId="1" applyNumberFormat="1" applyFont="1" applyFill="1" applyBorder="1"/>
    <xf numFmtId="44" fontId="2" fillId="0" borderId="0" xfId="2" applyFont="1" applyFill="1"/>
    <xf numFmtId="164" fontId="2" fillId="0" borderId="1" xfId="1" applyNumberFormat="1" applyFont="1" applyFill="1" applyBorder="1"/>
    <xf numFmtId="164" fontId="2" fillId="0" borderId="0" xfId="1" applyNumberFormat="1" applyFont="1" applyFill="1" applyAlignment="1">
      <alignment horizontal="center"/>
    </xf>
    <xf numFmtId="164" fontId="2" fillId="0" borderId="15" xfId="1" applyNumberFormat="1" applyFont="1" applyBorder="1"/>
    <xf numFmtId="164" fontId="2" fillId="0" borderId="16" xfId="1" applyNumberFormat="1" applyFont="1" applyBorder="1"/>
    <xf numFmtId="164" fontId="2" fillId="0" borderId="17" xfId="1" applyNumberFormat="1" applyFont="1" applyFill="1" applyBorder="1"/>
    <xf numFmtId="164" fontId="2" fillId="0" borderId="18" xfId="1" applyNumberFormat="1" applyFont="1" applyFill="1" applyBorder="1"/>
    <xf numFmtId="164" fontId="2" fillId="0" borderId="19" xfId="1" applyNumberFormat="1" applyFont="1" applyFill="1" applyBorder="1"/>
    <xf numFmtId="164" fontId="2" fillId="0" borderId="20" xfId="1" applyNumberFormat="1" applyFont="1" applyFill="1" applyBorder="1"/>
    <xf numFmtId="164" fontId="15" fillId="0" borderId="0" xfId="1" applyNumberFormat="1" applyFont="1"/>
    <xf numFmtId="44" fontId="2" fillId="0" borderId="0" xfId="2" applyFont="1" applyFill="1" applyBorder="1"/>
    <xf numFmtId="164" fontId="2" fillId="0" borderId="0" xfId="1" applyNumberFormat="1" applyFont="1" applyFill="1" applyBorder="1"/>
    <xf numFmtId="164" fontId="2" fillId="0" borderId="0" xfId="1" applyNumberFormat="1" applyFont="1" applyFill="1" applyAlignment="1">
      <alignment horizontal="left" indent="2"/>
    </xf>
    <xf numFmtId="165" fontId="2" fillId="0" borderId="3" xfId="2" applyNumberFormat="1" applyFont="1" applyFill="1" applyBorder="1"/>
    <xf numFmtId="165" fontId="2" fillId="0" borderId="2" xfId="2" applyNumberFormat="1" applyFont="1" applyFill="1" applyBorder="1"/>
    <xf numFmtId="164" fontId="2" fillId="2" borderId="12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10" fillId="0" borderId="0" xfId="1" quotePrefix="1" applyNumberFormat="1" applyFont="1" applyFill="1"/>
    <xf numFmtId="44" fontId="10" fillId="0" borderId="0" xfId="2" applyFont="1" applyFill="1"/>
    <xf numFmtId="165" fontId="5" fillId="0" borderId="0" xfId="2" applyNumberFormat="1" applyFont="1" applyFill="1"/>
    <xf numFmtId="164" fontId="5" fillId="0" borderId="0" xfId="1" applyNumberFormat="1" applyFont="1" applyFill="1" applyBorder="1"/>
    <xf numFmtId="165" fontId="5" fillId="0" borderId="2" xfId="2" applyNumberFormat="1" applyFont="1" applyFill="1" applyBorder="1"/>
    <xf numFmtId="164" fontId="14" fillId="0" borderId="0" xfId="1" applyNumberFormat="1" applyFont="1" applyFill="1"/>
    <xf numFmtId="164" fontId="7" fillId="0" borderId="0" xfId="1" applyNumberFormat="1" applyFont="1" applyFill="1"/>
    <xf numFmtId="164" fontId="8" fillId="0" borderId="0" xfId="1" applyNumberFormat="1" applyFont="1" applyFill="1"/>
    <xf numFmtId="164" fontId="16" fillId="0" borderId="0" xfId="1" applyNumberFormat="1" applyFont="1" applyFill="1" applyAlignment="1">
      <alignment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32</xdr:row>
      <xdr:rowOff>171449</xdr:rowOff>
    </xdr:from>
    <xdr:to>
      <xdr:col>9</xdr:col>
      <xdr:colOff>19050</xdr:colOff>
      <xdr:row>39</xdr:row>
      <xdr:rowOff>161925</xdr:rowOff>
    </xdr:to>
    <xdr:sp macro="" textlink="">
      <xdr:nvSpPr>
        <xdr:cNvPr id="2" name="TextBox 1"/>
        <xdr:cNvSpPr txBox="1"/>
      </xdr:nvSpPr>
      <xdr:spPr>
        <a:xfrm>
          <a:off x="704850" y="5981699"/>
          <a:ext cx="5486400" cy="12573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eorgia" panose="02040502050405020303" pitchFamily="18" charset="0"/>
            </a:rPr>
            <a:t>Osborn Manufacturing uses</a:t>
          </a:r>
          <a:r>
            <a:rPr lang="en-US" sz="1100" baseline="0">
              <a:latin typeface="Georgia" panose="02040502050405020303" pitchFamily="18" charset="0"/>
            </a:rPr>
            <a:t> a predetermined overhead rate of based on direct labor-hours.  Osborn estimated $218,400 total manufacturing overhead and 12,000 direct labor hours.  </a:t>
          </a:r>
        </a:p>
        <a:p>
          <a:endParaRPr lang="en-US" sz="1100" baseline="0">
            <a:latin typeface="Georgia" panose="02040502050405020303" pitchFamily="18" charset="0"/>
          </a:endParaRPr>
        </a:p>
        <a:p>
          <a:r>
            <a:rPr lang="en-US" sz="1100" baseline="0">
              <a:latin typeface="Georgia" panose="02040502050405020303" pitchFamily="18" charset="0"/>
            </a:rPr>
            <a:t>Osborn actually incurred $215,000 of manufacturing overhead and 11,500 direct labor-hours during the period. Unadjusted Cost of Goods Sold is $615,300.</a:t>
          </a:r>
          <a:endParaRPr lang="en-US" sz="1100">
            <a:latin typeface="Georgia" panose="02040502050405020303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32</xdr:row>
      <xdr:rowOff>171449</xdr:rowOff>
    </xdr:from>
    <xdr:to>
      <xdr:col>9</xdr:col>
      <xdr:colOff>19050</xdr:colOff>
      <xdr:row>39</xdr:row>
      <xdr:rowOff>161925</xdr:rowOff>
    </xdr:to>
    <xdr:sp macro="" textlink="">
      <xdr:nvSpPr>
        <xdr:cNvPr id="2" name="TextBox 1"/>
        <xdr:cNvSpPr txBox="1"/>
      </xdr:nvSpPr>
      <xdr:spPr>
        <a:xfrm>
          <a:off x="704850" y="5981699"/>
          <a:ext cx="5486400" cy="12573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eorgia" panose="02040502050405020303" pitchFamily="18" charset="0"/>
            </a:rPr>
            <a:t>Osborn Manufacturing uses</a:t>
          </a:r>
          <a:r>
            <a:rPr lang="en-US" sz="1100" baseline="0">
              <a:latin typeface="Georgia" panose="02040502050405020303" pitchFamily="18" charset="0"/>
            </a:rPr>
            <a:t> a predetermined overhead rate of based on direct labor-hours.  Osborn estimated $218,400 total manufacturing overhead and 12,000 direct labor hours.  </a:t>
          </a:r>
        </a:p>
        <a:p>
          <a:endParaRPr lang="en-US" sz="1100" baseline="0">
            <a:latin typeface="Georgia" panose="02040502050405020303" pitchFamily="18" charset="0"/>
          </a:endParaRPr>
        </a:p>
        <a:p>
          <a:r>
            <a:rPr lang="en-US" sz="1100" baseline="0">
              <a:latin typeface="Georgia" panose="02040502050405020303" pitchFamily="18" charset="0"/>
            </a:rPr>
            <a:t>Osborn actually incurred $215,000 of manufacturing overhead and 11,500 direct labor-hours during the period. Unadusted Cost of Goods Sold is $615,300.</a:t>
          </a:r>
          <a:endParaRPr lang="en-US" sz="1100">
            <a:latin typeface="Georgia" panose="02040502050405020303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opLeftCell="A31" zoomScale="80" zoomScaleNormal="80" workbookViewId="0">
      <selection activeCell="G65" sqref="G65"/>
    </sheetView>
  </sheetViews>
  <sheetFormatPr defaultColWidth="10.875" defaultRowHeight="15" x14ac:dyDescent="0.2"/>
  <cols>
    <col min="1" max="1" width="10.875" style="1"/>
    <col min="2" max="2" width="13.125" style="1" customWidth="1"/>
    <col min="3" max="3" width="14.625" style="1" bestFit="1" customWidth="1"/>
    <col min="4" max="4" width="2.875" style="1" customWidth="1"/>
    <col min="5" max="5" width="13.625" style="1" bestFit="1" customWidth="1"/>
    <col min="6" max="6" width="4.125" style="1" bestFit="1" customWidth="1"/>
    <col min="7" max="7" width="13.5" style="1" bestFit="1" customWidth="1"/>
    <col min="8" max="8" width="11.875" style="1" bestFit="1" customWidth="1"/>
    <col min="9" max="16384" width="10.875" style="1"/>
  </cols>
  <sheetData>
    <row r="1" spans="1:8" x14ac:dyDescent="0.2">
      <c r="A1" s="2" t="s">
        <v>60</v>
      </c>
    </row>
    <row r="2" spans="1:8" x14ac:dyDescent="0.2">
      <c r="A2" s="2" t="s">
        <v>61</v>
      </c>
    </row>
    <row r="3" spans="1:8" x14ac:dyDescent="0.2">
      <c r="A3" s="2"/>
    </row>
    <row r="4" spans="1:8" x14ac:dyDescent="0.2">
      <c r="A4" s="17"/>
    </row>
    <row r="6" spans="1:8" x14ac:dyDescent="0.2">
      <c r="A6" s="1" t="s">
        <v>0</v>
      </c>
      <c r="B6" s="1" t="s">
        <v>1</v>
      </c>
    </row>
    <row r="7" spans="1:8" s="17" customFormat="1" x14ac:dyDescent="0.2">
      <c r="B7" s="17" t="s">
        <v>6</v>
      </c>
      <c r="D7" s="19"/>
    </row>
    <row r="8" spans="1:8" s="17" customFormat="1" x14ac:dyDescent="0.2"/>
    <row r="9" spans="1:8" s="16" customFormat="1" x14ac:dyDescent="0.2">
      <c r="A9" s="16">
        <v>1</v>
      </c>
      <c r="B9" s="16" t="s">
        <v>2</v>
      </c>
      <c r="C9" s="40" t="s">
        <v>4</v>
      </c>
      <c r="E9" s="40">
        <v>416000</v>
      </c>
      <c r="F9" s="41" t="s">
        <v>7</v>
      </c>
      <c r="G9" s="42">
        <f>E9/E10</f>
        <v>0.8</v>
      </c>
      <c r="H9" s="16" t="s">
        <v>8</v>
      </c>
    </row>
    <row r="10" spans="1:8" s="16" customFormat="1" x14ac:dyDescent="0.2">
      <c r="B10" s="16" t="s">
        <v>3</v>
      </c>
      <c r="C10" s="16" t="s">
        <v>5</v>
      </c>
      <c r="E10" s="16">
        <v>520000</v>
      </c>
      <c r="G10" s="43">
        <f>E9/E10</f>
        <v>0.8</v>
      </c>
      <c r="H10" s="16" t="s">
        <v>9</v>
      </c>
    </row>
    <row r="11" spans="1:8" s="17" customFormat="1" x14ac:dyDescent="0.2"/>
    <row r="12" spans="1:8" s="17" customFormat="1" x14ac:dyDescent="0.2">
      <c r="A12" s="17">
        <v>2</v>
      </c>
      <c r="B12" s="17" t="s">
        <v>10</v>
      </c>
    </row>
    <row r="13" spans="1:8" s="17" customFormat="1" x14ac:dyDescent="0.2">
      <c r="C13" s="44">
        <f>G10</f>
        <v>0.8</v>
      </c>
      <c r="D13" s="17" t="s">
        <v>11</v>
      </c>
      <c r="E13" s="45">
        <v>43700</v>
      </c>
      <c r="F13" s="19" t="s">
        <v>7</v>
      </c>
      <c r="G13" s="45">
        <f>C13*E13</f>
        <v>34960</v>
      </c>
      <c r="H13" s="17" t="s">
        <v>12</v>
      </c>
    </row>
    <row r="15" spans="1:8" x14ac:dyDescent="0.2">
      <c r="A15" s="1" t="s">
        <v>13</v>
      </c>
      <c r="B15" s="1" t="s">
        <v>14</v>
      </c>
    </row>
    <row r="17" spans="1:8" s="17" customFormat="1" x14ac:dyDescent="0.2">
      <c r="A17" s="17">
        <v>1</v>
      </c>
      <c r="B17" s="17" t="s">
        <v>10</v>
      </c>
    </row>
    <row r="18" spans="1:8" s="17" customFormat="1" x14ac:dyDescent="0.2">
      <c r="C18" s="44">
        <v>0.8</v>
      </c>
      <c r="D18" s="17" t="s">
        <v>11</v>
      </c>
      <c r="E18" s="45">
        <v>532000</v>
      </c>
      <c r="F18" s="19" t="s">
        <v>7</v>
      </c>
      <c r="G18" s="45">
        <f>C18*E18</f>
        <v>425600</v>
      </c>
      <c r="H18" s="17" t="s">
        <v>12</v>
      </c>
    </row>
    <row r="19" spans="1:8" s="17" customFormat="1" x14ac:dyDescent="0.2">
      <c r="G19" s="17">
        <v>423600</v>
      </c>
      <c r="H19" s="17" t="s">
        <v>15</v>
      </c>
    </row>
    <row r="20" spans="1:8" s="17" customFormat="1" ht="15.75" thickBot="1" x14ac:dyDescent="0.25">
      <c r="G20" s="46">
        <f>G18-G19</f>
        <v>2000</v>
      </c>
    </row>
    <row r="21" spans="1:8" s="17" customFormat="1" ht="15.75" thickTop="1" x14ac:dyDescent="0.2"/>
    <row r="22" spans="1:8" s="17" customFormat="1" x14ac:dyDescent="0.2">
      <c r="B22" s="17" t="s">
        <v>15</v>
      </c>
      <c r="C22" s="17">
        <v>423600</v>
      </c>
      <c r="D22" s="17" t="s">
        <v>17</v>
      </c>
      <c r="E22" s="17">
        <v>425600</v>
      </c>
      <c r="F22" s="17" t="s">
        <v>16</v>
      </c>
      <c r="H22" s="17" t="s">
        <v>18</v>
      </c>
    </row>
    <row r="23" spans="1:8" s="17" customFormat="1" x14ac:dyDescent="0.2"/>
    <row r="24" spans="1:8" s="17" customFormat="1" x14ac:dyDescent="0.2">
      <c r="A24" s="17">
        <v>2</v>
      </c>
      <c r="B24" s="17" t="s">
        <v>19</v>
      </c>
    </row>
    <row r="25" spans="1:8" s="17" customFormat="1" x14ac:dyDescent="0.2">
      <c r="C25" s="17">
        <v>1890000</v>
      </c>
      <c r="D25" s="19" t="s">
        <v>20</v>
      </c>
      <c r="E25" s="17">
        <v>2000</v>
      </c>
      <c r="F25" s="19" t="s">
        <v>7</v>
      </c>
      <c r="G25" s="17">
        <f>C25-E25</f>
        <v>1888000</v>
      </c>
    </row>
    <row r="27" spans="1:8" x14ac:dyDescent="0.2">
      <c r="A27" s="1" t="s">
        <v>21</v>
      </c>
      <c r="B27" s="1" t="s">
        <v>22</v>
      </c>
    </row>
    <row r="28" spans="1:8" s="17" customFormat="1" x14ac:dyDescent="0.2">
      <c r="A28" s="17">
        <v>1</v>
      </c>
      <c r="B28" s="17" t="s">
        <v>24</v>
      </c>
      <c r="C28" s="45">
        <v>240000</v>
      </c>
      <c r="D28" s="19" t="s">
        <v>23</v>
      </c>
      <c r="E28" s="17">
        <v>150000</v>
      </c>
      <c r="F28" s="19" t="s">
        <v>7</v>
      </c>
      <c r="G28" s="47">
        <f>C28/E28</f>
        <v>1.6</v>
      </c>
      <c r="H28" s="17" t="s">
        <v>25</v>
      </c>
    </row>
    <row r="29" spans="1:8" s="17" customFormat="1" x14ac:dyDescent="0.2">
      <c r="B29" s="17" t="s">
        <v>26</v>
      </c>
      <c r="C29" s="17">
        <v>350000</v>
      </c>
      <c r="D29" s="19" t="s">
        <v>23</v>
      </c>
      <c r="E29" s="17">
        <v>100000</v>
      </c>
      <c r="F29" s="19" t="s">
        <v>7</v>
      </c>
      <c r="G29" s="47">
        <f>C29/E29</f>
        <v>3.5</v>
      </c>
      <c r="H29" s="17" t="s">
        <v>27</v>
      </c>
    </row>
    <row r="30" spans="1:8" s="17" customFormat="1" x14ac:dyDescent="0.2"/>
    <row r="31" spans="1:8" s="17" customFormat="1" x14ac:dyDescent="0.2">
      <c r="A31" s="17">
        <v>2</v>
      </c>
      <c r="B31" s="17" t="s">
        <v>16</v>
      </c>
    </row>
    <row r="32" spans="1:8" s="17" customFormat="1" x14ac:dyDescent="0.2">
      <c r="B32" s="17" t="s">
        <v>24</v>
      </c>
      <c r="C32" s="47">
        <f>G28</f>
        <v>1.6</v>
      </c>
      <c r="D32" s="17" t="s">
        <v>11</v>
      </c>
      <c r="E32" s="17">
        <v>13640</v>
      </c>
      <c r="F32" s="19" t="s">
        <v>7</v>
      </c>
      <c r="G32" s="45">
        <f>C32*E32</f>
        <v>21824</v>
      </c>
    </row>
    <row r="33" spans="1:9" s="17" customFormat="1" x14ac:dyDescent="0.2">
      <c r="B33" s="17" t="s">
        <v>26</v>
      </c>
      <c r="C33" s="47">
        <f>G29</f>
        <v>3.5</v>
      </c>
      <c r="D33" s="17" t="s">
        <v>11</v>
      </c>
      <c r="E33" s="17">
        <v>8600</v>
      </c>
      <c r="F33" s="19" t="s">
        <v>7</v>
      </c>
      <c r="G33" s="45">
        <f>C33*E33</f>
        <v>30100</v>
      </c>
    </row>
    <row r="34" spans="1:9" ht="15.75" thickBot="1" x14ac:dyDescent="0.25"/>
    <row r="35" spans="1:9" ht="15.75" thickTop="1" x14ac:dyDescent="0.2">
      <c r="A35" s="1">
        <v>3</v>
      </c>
      <c r="B35" s="1" t="s">
        <v>129</v>
      </c>
      <c r="G35" s="50" t="s">
        <v>130</v>
      </c>
      <c r="H35" s="51"/>
      <c r="I35" s="56" t="s">
        <v>131</v>
      </c>
    </row>
    <row r="36" spans="1:9" x14ac:dyDescent="0.2">
      <c r="C36" s="1" t="s">
        <v>24</v>
      </c>
      <c r="E36" s="1" t="s">
        <v>26</v>
      </c>
      <c r="G36" s="52"/>
      <c r="H36" s="53"/>
    </row>
    <row r="37" spans="1:9" s="17" customFormat="1" x14ac:dyDescent="0.2">
      <c r="B37" s="17" t="s">
        <v>15</v>
      </c>
      <c r="C37" s="17">
        <v>20610</v>
      </c>
      <c r="E37" s="17">
        <v>35750</v>
      </c>
      <c r="G37" s="52" t="s">
        <v>108</v>
      </c>
      <c r="H37" s="53">
        <v>1890000</v>
      </c>
    </row>
    <row r="38" spans="1:9" s="17" customFormat="1" x14ac:dyDescent="0.2">
      <c r="B38" s="17" t="s">
        <v>16</v>
      </c>
      <c r="C38" s="48">
        <f>G32</f>
        <v>21824</v>
      </c>
      <c r="E38" s="48">
        <f>G33</f>
        <v>30100</v>
      </c>
      <c r="G38" s="52" t="s">
        <v>109</v>
      </c>
      <c r="H38" s="53">
        <f>-1214</f>
        <v>-1214</v>
      </c>
    </row>
    <row r="39" spans="1:9" s="17" customFormat="1" x14ac:dyDescent="0.2">
      <c r="B39" s="17" t="s">
        <v>28</v>
      </c>
      <c r="C39" s="17">
        <f>C37-C38</f>
        <v>-1214</v>
      </c>
      <c r="E39" s="17">
        <f>E37-E38</f>
        <v>5650</v>
      </c>
      <c r="G39" s="52" t="s">
        <v>93</v>
      </c>
      <c r="H39" s="53">
        <v>5650</v>
      </c>
    </row>
    <row r="40" spans="1:9" s="17" customFormat="1" ht="15.75" thickBot="1" x14ac:dyDescent="0.25">
      <c r="C40" s="49" t="s">
        <v>29</v>
      </c>
      <c r="D40" s="49"/>
      <c r="E40" s="49" t="s">
        <v>30</v>
      </c>
      <c r="G40" s="54" t="s">
        <v>110</v>
      </c>
      <c r="H40" s="55">
        <f>SUM(H37:H39)</f>
        <v>1894436</v>
      </c>
    </row>
    <row r="41" spans="1:9" ht="15.75" thickTop="1" x14ac:dyDescent="0.2"/>
    <row r="42" spans="1:9" x14ac:dyDescent="0.2">
      <c r="A42" s="1" t="s">
        <v>31</v>
      </c>
    </row>
    <row r="43" spans="1:9" s="17" customFormat="1" x14ac:dyDescent="0.2">
      <c r="A43" s="17">
        <v>1</v>
      </c>
      <c r="B43" s="17" t="s">
        <v>32</v>
      </c>
    </row>
    <row r="44" spans="1:9" s="17" customFormat="1" x14ac:dyDescent="0.2">
      <c r="B44" s="48" t="s">
        <v>33</v>
      </c>
      <c r="D44" s="48"/>
      <c r="E44" s="48">
        <v>590000</v>
      </c>
      <c r="F44" s="19" t="s">
        <v>7</v>
      </c>
      <c r="G44" s="57">
        <f>E44/E45</f>
        <v>4.4969512195121952</v>
      </c>
      <c r="H44" s="17" t="s">
        <v>35</v>
      </c>
    </row>
    <row r="45" spans="1:9" s="17" customFormat="1" x14ac:dyDescent="0.2">
      <c r="B45" s="17" t="s">
        <v>34</v>
      </c>
      <c r="E45" s="17">
        <v>131200</v>
      </c>
      <c r="G45" s="58"/>
    </row>
    <row r="46" spans="1:9" s="17" customFormat="1" x14ac:dyDescent="0.2"/>
    <row r="47" spans="1:9" s="17" customFormat="1" x14ac:dyDescent="0.2">
      <c r="A47" s="17">
        <v>2</v>
      </c>
      <c r="B47" s="17" t="s">
        <v>10</v>
      </c>
    </row>
    <row r="48" spans="1:9" s="17" customFormat="1" x14ac:dyDescent="0.2">
      <c r="C48" s="47">
        <v>4.5</v>
      </c>
      <c r="D48" s="17" t="s">
        <v>11</v>
      </c>
      <c r="E48" s="17">
        <v>11400</v>
      </c>
      <c r="F48" s="19" t="s">
        <v>7</v>
      </c>
      <c r="G48" s="45">
        <f>C48*E48</f>
        <v>51300</v>
      </c>
      <c r="H48" s="17" t="s">
        <v>37</v>
      </c>
    </row>
    <row r="49" spans="1:10" s="17" customFormat="1" x14ac:dyDescent="0.2">
      <c r="A49" s="17">
        <v>3</v>
      </c>
      <c r="B49" s="17" t="s">
        <v>36</v>
      </c>
    </row>
    <row r="50" spans="1:10" s="17" customFormat="1" x14ac:dyDescent="0.2">
      <c r="C50" s="17">
        <v>51300</v>
      </c>
      <c r="D50" s="19" t="s">
        <v>20</v>
      </c>
      <c r="E50" s="17">
        <v>56360</v>
      </c>
      <c r="F50" s="19" t="s">
        <v>7</v>
      </c>
      <c r="G50" s="17">
        <f>C50-E50</f>
        <v>-5060</v>
      </c>
      <c r="H50" s="17" t="s">
        <v>38</v>
      </c>
    </row>
    <row r="51" spans="1:10" s="17" customFormat="1" x14ac:dyDescent="0.2">
      <c r="C51" s="17" t="s">
        <v>39</v>
      </c>
      <c r="D51" s="17" t="s">
        <v>17</v>
      </c>
      <c r="E51" s="17" t="s">
        <v>40</v>
      </c>
      <c r="G51" s="17" t="s">
        <v>41</v>
      </c>
      <c r="H51" s="17" t="s">
        <v>38</v>
      </c>
    </row>
    <row r="53" spans="1:10" s="17" customFormat="1" x14ac:dyDescent="0.2">
      <c r="A53" s="17" t="s">
        <v>42</v>
      </c>
    </row>
    <row r="54" spans="1:10" s="17" customFormat="1" x14ac:dyDescent="0.2">
      <c r="A54" s="17">
        <v>1</v>
      </c>
      <c r="B54" s="17" t="s">
        <v>2</v>
      </c>
      <c r="C54" s="48" t="s">
        <v>4</v>
      </c>
      <c r="E54" s="48">
        <v>780</v>
      </c>
      <c r="F54" s="19" t="s">
        <v>7</v>
      </c>
      <c r="G54" s="47">
        <f>E54/E55</f>
        <v>0.65</v>
      </c>
      <c r="H54" s="17" t="s">
        <v>127</v>
      </c>
    </row>
    <row r="55" spans="1:10" s="17" customFormat="1" x14ac:dyDescent="0.2">
      <c r="B55" s="17" t="s">
        <v>3</v>
      </c>
      <c r="C55" s="17" t="s">
        <v>5</v>
      </c>
      <c r="E55" s="17">
        <v>1200</v>
      </c>
    </row>
    <row r="57" spans="1:10" s="17" customFormat="1" x14ac:dyDescent="0.2">
      <c r="A57" s="17">
        <v>2</v>
      </c>
      <c r="C57" s="17" t="s">
        <v>47</v>
      </c>
      <c r="E57" s="17" t="s">
        <v>48</v>
      </c>
      <c r="G57" s="17" t="s">
        <v>49</v>
      </c>
      <c r="H57" s="17" t="s">
        <v>50</v>
      </c>
    </row>
    <row r="58" spans="1:10" s="17" customFormat="1" x14ac:dyDescent="0.2">
      <c r="B58" s="17" t="s">
        <v>43</v>
      </c>
      <c r="C58" s="17">
        <v>7080</v>
      </c>
      <c r="E58" s="17">
        <v>6450</v>
      </c>
      <c r="G58" s="17">
        <v>0</v>
      </c>
      <c r="H58" s="17">
        <v>0</v>
      </c>
      <c r="I58" s="17" t="s">
        <v>113</v>
      </c>
    </row>
    <row r="59" spans="1:10" s="17" customFormat="1" x14ac:dyDescent="0.2">
      <c r="B59" s="17" t="s">
        <v>44</v>
      </c>
      <c r="C59" s="17">
        <v>2500</v>
      </c>
      <c r="E59" s="17">
        <v>7110</v>
      </c>
      <c r="G59" s="17">
        <v>1800</v>
      </c>
      <c r="H59" s="17">
        <v>1700</v>
      </c>
      <c r="I59" s="44">
        <v>0.65</v>
      </c>
      <c r="J59" s="19" t="s">
        <v>114</v>
      </c>
    </row>
    <row r="60" spans="1:10" s="17" customFormat="1" x14ac:dyDescent="0.2">
      <c r="B60" s="17" t="s">
        <v>45</v>
      </c>
      <c r="C60" s="17">
        <v>800</v>
      </c>
      <c r="E60" s="17">
        <v>6400</v>
      </c>
      <c r="G60" s="17">
        <v>900</v>
      </c>
      <c r="H60" s="17">
        <v>560</v>
      </c>
    </row>
    <row r="61" spans="1:10" s="17" customFormat="1" x14ac:dyDescent="0.2">
      <c r="B61" s="17" t="s">
        <v>12</v>
      </c>
      <c r="C61" s="17">
        <f>$G$54*C60</f>
        <v>520</v>
      </c>
      <c r="D61" s="17" t="s">
        <v>111</v>
      </c>
      <c r="E61" s="17">
        <f>$G$54*E60</f>
        <v>4160</v>
      </c>
      <c r="G61" s="17">
        <f>$G$54*G60</f>
        <v>585</v>
      </c>
      <c r="H61" s="17">
        <f>$G$54*H60</f>
        <v>364</v>
      </c>
      <c r="I61" s="17" t="s">
        <v>112</v>
      </c>
    </row>
    <row r="62" spans="1:10" s="17" customFormat="1" ht="15.75" thickBot="1" x14ac:dyDescent="0.25">
      <c r="B62" s="17" t="s">
        <v>46</v>
      </c>
      <c r="C62" s="46">
        <f>SUM(C58:C61)</f>
        <v>10900</v>
      </c>
      <c r="E62" s="46">
        <f>SUM(E58:E61)</f>
        <v>24120</v>
      </c>
      <c r="G62" s="46">
        <f>SUM(G58:G61)</f>
        <v>3285</v>
      </c>
      <c r="H62" s="46">
        <f>SUM(H58:H61)</f>
        <v>2624</v>
      </c>
    </row>
    <row r="63" spans="1:10" s="17" customFormat="1" ht="15.75" thickTop="1" x14ac:dyDescent="0.2">
      <c r="B63" s="17" t="s">
        <v>107</v>
      </c>
      <c r="C63" s="17" t="s">
        <v>51</v>
      </c>
      <c r="E63" s="17" t="s">
        <v>51</v>
      </c>
      <c r="G63" s="17" t="s">
        <v>57</v>
      </c>
      <c r="H63" s="17" t="s">
        <v>51</v>
      </c>
    </row>
    <row r="64" spans="1:10" s="17" customFormat="1" x14ac:dyDescent="0.2">
      <c r="E64" s="17" t="s">
        <v>58</v>
      </c>
    </row>
    <row r="65" spans="1:7" s="17" customFormat="1" x14ac:dyDescent="0.2">
      <c r="A65" s="17">
        <v>3</v>
      </c>
      <c r="B65" s="17" t="s">
        <v>52</v>
      </c>
    </row>
    <row r="66" spans="1:7" s="17" customFormat="1" ht="15.75" thickBot="1" x14ac:dyDescent="0.25">
      <c r="B66" s="59" t="s">
        <v>49</v>
      </c>
      <c r="E66" s="60">
        <v>3285</v>
      </c>
    </row>
    <row r="67" spans="1:7" s="17" customFormat="1" ht="15.75" thickTop="1" x14ac:dyDescent="0.2">
      <c r="B67" s="17" t="s">
        <v>53</v>
      </c>
    </row>
    <row r="68" spans="1:7" s="17" customFormat="1" x14ac:dyDescent="0.2">
      <c r="B68" s="59" t="s">
        <v>54</v>
      </c>
      <c r="E68" s="17">
        <v>0</v>
      </c>
    </row>
    <row r="69" spans="1:7" s="17" customFormat="1" x14ac:dyDescent="0.2">
      <c r="B69" s="59" t="s">
        <v>47</v>
      </c>
      <c r="E69" s="17">
        <v>10900</v>
      </c>
    </row>
    <row r="70" spans="1:7" s="17" customFormat="1" x14ac:dyDescent="0.2">
      <c r="B70" s="59" t="s">
        <v>50</v>
      </c>
      <c r="E70" s="17">
        <v>2624</v>
      </c>
    </row>
    <row r="71" spans="1:7" s="17" customFormat="1" ht="15.75" thickBot="1" x14ac:dyDescent="0.25">
      <c r="B71" s="59" t="s">
        <v>55</v>
      </c>
      <c r="E71" s="61">
        <f>SUM(E68:E70)</f>
        <v>13524</v>
      </c>
    </row>
    <row r="72" spans="1:7" s="17" customFormat="1" ht="15.75" thickTop="1" x14ac:dyDescent="0.2"/>
    <row r="73" spans="1:7" s="17" customFormat="1" x14ac:dyDescent="0.2">
      <c r="A73" s="17">
        <v>4</v>
      </c>
      <c r="B73" s="17" t="s">
        <v>56</v>
      </c>
    </row>
    <row r="74" spans="1:7" s="17" customFormat="1" ht="15.75" thickBot="1" x14ac:dyDescent="0.25">
      <c r="B74" s="59" t="s">
        <v>48</v>
      </c>
      <c r="E74" s="60">
        <v>24120</v>
      </c>
    </row>
    <row r="75" spans="1:7" s="17" customFormat="1" ht="15.75" thickTop="1" x14ac:dyDescent="0.2"/>
    <row r="76" spans="1:7" x14ac:dyDescent="0.2">
      <c r="A76" s="1" t="s">
        <v>59</v>
      </c>
    </row>
    <row r="77" spans="1:7" x14ac:dyDescent="0.2">
      <c r="A77" s="20"/>
      <c r="B77" s="62" t="s">
        <v>115</v>
      </c>
      <c r="C77" s="62"/>
      <c r="D77" s="21"/>
      <c r="E77" s="21"/>
      <c r="F77" s="22"/>
    </row>
    <row r="78" spans="1:7" ht="15.75" x14ac:dyDescent="0.25">
      <c r="A78" s="23"/>
      <c r="B78" s="22"/>
      <c r="C78" s="24"/>
      <c r="D78" s="24"/>
      <c r="E78" s="25"/>
      <c r="F78" s="26"/>
      <c r="G78"/>
    </row>
    <row r="79" spans="1:7" ht="15.75" x14ac:dyDescent="0.25">
      <c r="A79" s="23"/>
      <c r="B79" s="27" t="s">
        <v>116</v>
      </c>
      <c r="C79" s="24" t="s">
        <v>117</v>
      </c>
      <c r="D79" s="24"/>
      <c r="E79" s="25"/>
      <c r="F79" s="26"/>
      <c r="G79"/>
    </row>
    <row r="80" spans="1:7" x14ac:dyDescent="0.2">
      <c r="A80" s="23"/>
      <c r="B80" s="27"/>
      <c r="C80" s="24"/>
      <c r="D80" s="24"/>
      <c r="E80" s="24"/>
      <c r="F80" s="27"/>
    </row>
    <row r="81" spans="1:6" ht="15.75" thickBot="1" x14ac:dyDescent="0.25">
      <c r="A81" s="23"/>
      <c r="B81" s="28" t="s">
        <v>119</v>
      </c>
      <c r="C81" s="29" t="s">
        <v>118</v>
      </c>
      <c r="D81" s="24"/>
      <c r="E81" s="24"/>
      <c r="F81" s="27"/>
    </row>
    <row r="82" spans="1:6" ht="15.75" thickTop="1" x14ac:dyDescent="0.2">
      <c r="A82" s="23"/>
      <c r="B82" s="24"/>
      <c r="C82" s="24"/>
      <c r="D82" s="24"/>
      <c r="E82" s="24"/>
      <c r="F82" s="27"/>
    </row>
    <row r="83" spans="1:6" x14ac:dyDescent="0.2">
      <c r="A83" s="23"/>
      <c r="B83" s="63" t="s">
        <v>120</v>
      </c>
      <c r="C83" s="63"/>
      <c r="D83" s="24"/>
      <c r="E83" s="24"/>
      <c r="F83" s="27"/>
    </row>
    <row r="84" spans="1:6" x14ac:dyDescent="0.2">
      <c r="A84" s="23"/>
      <c r="B84" s="22" t="s">
        <v>121</v>
      </c>
      <c r="C84" s="24"/>
      <c r="D84" s="24"/>
      <c r="E84" s="24"/>
      <c r="F84" s="27"/>
    </row>
    <row r="85" spans="1:6" ht="28.5" x14ac:dyDescent="0.45">
      <c r="A85" s="30" t="s">
        <v>125</v>
      </c>
      <c r="B85" s="27" t="s">
        <v>123</v>
      </c>
      <c r="C85" s="24" t="s">
        <v>122</v>
      </c>
      <c r="D85" s="24"/>
      <c r="E85" s="31" t="s">
        <v>126</v>
      </c>
      <c r="F85" s="27"/>
    </row>
    <row r="86" spans="1:6" x14ac:dyDescent="0.2">
      <c r="A86" s="23"/>
      <c r="B86" s="27"/>
      <c r="C86" s="24"/>
      <c r="D86" s="24"/>
      <c r="E86" s="24"/>
      <c r="F86" s="27"/>
    </row>
    <row r="87" spans="1:6" ht="15.75" thickBot="1" x14ac:dyDescent="0.25">
      <c r="A87" s="23"/>
      <c r="B87" s="29" t="s">
        <v>124</v>
      </c>
      <c r="C87" s="29"/>
      <c r="D87" s="24"/>
      <c r="E87" s="24"/>
      <c r="F87" s="27"/>
    </row>
    <row r="88" spans="1:6" ht="15.75" thickTop="1" x14ac:dyDescent="0.2">
      <c r="A88" s="32"/>
      <c r="B88" s="33"/>
      <c r="C88" s="33"/>
      <c r="D88" s="33"/>
      <c r="E88" s="33"/>
      <c r="F88" s="34"/>
    </row>
  </sheetData>
  <mergeCells count="2">
    <mergeCell ref="B77:C77"/>
    <mergeCell ref="B83:C8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B49" zoomScale="150" zoomScaleNormal="150" workbookViewId="0">
      <selection activeCell="E62" sqref="E62"/>
    </sheetView>
  </sheetViews>
  <sheetFormatPr defaultRowHeight="14.25" x14ac:dyDescent="0.2"/>
  <cols>
    <col min="1" max="3" width="9" style="4"/>
    <col min="4" max="4" width="13.375" style="4" bestFit="1" customWidth="1"/>
    <col min="5" max="5" width="13.125" style="4" bestFit="1" customWidth="1"/>
    <col min="6" max="6" width="12.125" style="4" bestFit="1" customWidth="1"/>
    <col min="7" max="7" width="12.375" style="4" bestFit="1" customWidth="1"/>
    <col min="8" max="8" width="21.375" style="4" bestFit="1" customWidth="1"/>
    <col min="9" max="16384" width="9" style="4"/>
  </cols>
  <sheetData>
    <row r="1" spans="1:8" x14ac:dyDescent="0.2">
      <c r="A1" s="3" t="s">
        <v>60</v>
      </c>
    </row>
    <row r="2" spans="1:8" x14ac:dyDescent="0.2">
      <c r="A2" s="3" t="s">
        <v>61</v>
      </c>
    </row>
    <row r="3" spans="1:8" x14ac:dyDescent="0.2">
      <c r="A3" s="3"/>
    </row>
    <row r="5" spans="1:8" x14ac:dyDescent="0.2">
      <c r="A5" s="4" t="s">
        <v>62</v>
      </c>
    </row>
    <row r="7" spans="1:8" s="13" customFormat="1" x14ac:dyDescent="0.2">
      <c r="A7" s="13">
        <v>1</v>
      </c>
      <c r="B7" s="18" t="s">
        <v>97</v>
      </c>
      <c r="C7" s="18"/>
      <c r="D7" s="64" t="s">
        <v>82</v>
      </c>
      <c r="E7" s="18"/>
      <c r="F7" s="18"/>
      <c r="G7" s="65">
        <f>789/100</f>
        <v>7.89</v>
      </c>
      <c r="H7" s="18" t="s">
        <v>35</v>
      </c>
    </row>
    <row r="8" spans="1:8" s="13" customFormat="1" x14ac:dyDescent="0.2">
      <c r="B8" s="18" t="s">
        <v>98</v>
      </c>
      <c r="C8" s="18"/>
      <c r="D8" s="18"/>
      <c r="E8" s="18"/>
      <c r="F8" s="18"/>
      <c r="G8" s="18"/>
      <c r="H8" s="18"/>
    </row>
    <row r="10" spans="1:8" s="13" customFormat="1" x14ac:dyDescent="0.2">
      <c r="C10" s="13" t="s">
        <v>83</v>
      </c>
      <c r="D10" s="13">
        <v>4000</v>
      </c>
      <c r="E10" s="13">
        <v>3400</v>
      </c>
      <c r="F10" s="13">
        <v>1980</v>
      </c>
      <c r="G10" s="13">
        <v>1600</v>
      </c>
      <c r="H10" s="13">
        <v>1400</v>
      </c>
    </row>
    <row r="11" spans="1:8" x14ac:dyDescent="0.2">
      <c r="A11" s="4">
        <v>2</v>
      </c>
      <c r="D11" s="12" t="s">
        <v>68</v>
      </c>
      <c r="E11" s="12" t="s">
        <v>69</v>
      </c>
      <c r="F11" s="12" t="s">
        <v>70</v>
      </c>
      <c r="G11" s="12" t="s">
        <v>71</v>
      </c>
      <c r="H11" s="12" t="s">
        <v>72</v>
      </c>
    </row>
    <row r="13" spans="1:8" s="13" customFormat="1" x14ac:dyDescent="0.2">
      <c r="B13" s="13" t="s">
        <v>64</v>
      </c>
      <c r="D13" s="66">
        <v>29870</v>
      </c>
      <c r="E13" s="66">
        <v>55215</v>
      </c>
      <c r="F13" s="66">
        <v>27880</v>
      </c>
      <c r="G13" s="66">
        <v>0</v>
      </c>
      <c r="H13" s="66">
        <v>0</v>
      </c>
    </row>
    <row r="14" spans="1:8" s="13" customFormat="1" x14ac:dyDescent="0.2">
      <c r="B14" s="13" t="s">
        <v>65</v>
      </c>
      <c r="D14" s="13">
        <v>25500</v>
      </c>
      <c r="E14" s="13">
        <v>39800</v>
      </c>
      <c r="F14" s="13">
        <v>14450</v>
      </c>
      <c r="G14" s="13">
        <v>13600</v>
      </c>
      <c r="H14" s="13">
        <v>8420</v>
      </c>
    </row>
    <row r="15" spans="1:8" s="13" customFormat="1" x14ac:dyDescent="0.2">
      <c r="B15" s="13" t="s">
        <v>66</v>
      </c>
      <c r="D15" s="67">
        <v>61300</v>
      </c>
      <c r="E15" s="67">
        <v>48500</v>
      </c>
      <c r="F15" s="67">
        <v>28700</v>
      </c>
      <c r="G15" s="67">
        <v>24500</v>
      </c>
      <c r="H15" s="67">
        <v>21300</v>
      </c>
    </row>
    <row r="16" spans="1:8" s="13" customFormat="1" x14ac:dyDescent="0.2">
      <c r="B16" s="13" t="s">
        <v>12</v>
      </c>
      <c r="D16" s="67">
        <f>$G$7*D10</f>
        <v>31560</v>
      </c>
      <c r="E16" s="67">
        <f t="shared" ref="E16:H16" si="0">$G$7*E10</f>
        <v>26826</v>
      </c>
      <c r="F16" s="67">
        <f t="shared" si="0"/>
        <v>15622.199999999999</v>
      </c>
      <c r="G16" s="67">
        <f t="shared" si="0"/>
        <v>12624</v>
      </c>
      <c r="H16" s="67">
        <f t="shared" si="0"/>
        <v>11046</v>
      </c>
    </row>
    <row r="17" spans="1:12" s="13" customFormat="1" x14ac:dyDescent="0.2"/>
    <row r="18" spans="1:12" s="13" customFormat="1" ht="15" thickBot="1" x14ac:dyDescent="0.25">
      <c r="B18" s="13" t="s">
        <v>67</v>
      </c>
      <c r="D18" s="68">
        <f>SUM(D13:D17)</f>
        <v>148230</v>
      </c>
      <c r="E18" s="68">
        <f t="shared" ref="E18:H18" si="1">SUM(E13:E17)</f>
        <v>170341</v>
      </c>
      <c r="F18" s="68">
        <f t="shared" si="1"/>
        <v>86652.2</v>
      </c>
      <c r="G18" s="68">
        <f t="shared" si="1"/>
        <v>50724</v>
      </c>
      <c r="H18" s="68">
        <f t="shared" si="1"/>
        <v>40766</v>
      </c>
    </row>
    <row r="19" spans="1:12" s="13" customFormat="1" ht="15" thickTop="1" x14ac:dyDescent="0.2">
      <c r="D19" s="13" t="s">
        <v>74</v>
      </c>
      <c r="F19" s="13" t="s">
        <v>76</v>
      </c>
    </row>
    <row r="20" spans="1:12" s="13" customFormat="1" x14ac:dyDescent="0.2">
      <c r="B20" s="13" t="s">
        <v>73</v>
      </c>
      <c r="D20" s="13" t="s">
        <v>75</v>
      </c>
      <c r="E20" s="13" t="s">
        <v>57</v>
      </c>
      <c r="F20" s="13" t="s">
        <v>75</v>
      </c>
      <c r="G20" s="13" t="s">
        <v>57</v>
      </c>
      <c r="H20" s="13" t="s">
        <v>57</v>
      </c>
    </row>
    <row r="22" spans="1:12" x14ac:dyDescent="0.2">
      <c r="F22" s="13"/>
      <c r="G22" s="13"/>
      <c r="H22" s="13"/>
    </row>
    <row r="23" spans="1:12" s="13" customFormat="1" ht="35.25" x14ac:dyDescent="0.3">
      <c r="A23" s="13">
        <v>3</v>
      </c>
      <c r="B23" s="13" t="s">
        <v>77</v>
      </c>
      <c r="C23" s="13" t="s">
        <v>84</v>
      </c>
      <c r="D23" s="13" t="s">
        <v>85</v>
      </c>
      <c r="F23" s="35" t="s">
        <v>99</v>
      </c>
      <c r="G23" s="35"/>
      <c r="H23" s="35">
        <f>D32*1.25</f>
        <v>293602.5</v>
      </c>
      <c r="I23" s="72" t="s">
        <v>132</v>
      </c>
      <c r="J23" s="69" t="s">
        <v>100</v>
      </c>
      <c r="K23" s="69"/>
      <c r="L23" s="35"/>
    </row>
    <row r="24" spans="1:12" s="13" customFormat="1" x14ac:dyDescent="0.2">
      <c r="C24" s="13">
        <v>742</v>
      </c>
      <c r="D24" s="13">
        <v>170341</v>
      </c>
      <c r="F24" s="13" t="s">
        <v>101</v>
      </c>
      <c r="H24" s="15">
        <f>D32</f>
        <v>234882</v>
      </c>
    </row>
    <row r="25" spans="1:12" s="13" customFormat="1" x14ac:dyDescent="0.2">
      <c r="C25" s="13">
        <v>744</v>
      </c>
      <c r="D25" s="13">
        <v>50724</v>
      </c>
      <c r="F25" s="13" t="s">
        <v>102</v>
      </c>
      <c r="H25" s="67">
        <f>H23-H24</f>
        <v>58720.5</v>
      </c>
    </row>
    <row r="26" spans="1:12" s="13" customFormat="1" x14ac:dyDescent="0.2">
      <c r="C26" s="13">
        <v>745</v>
      </c>
      <c r="D26" s="13">
        <v>40766</v>
      </c>
      <c r="F26" s="13" t="s">
        <v>103</v>
      </c>
    </row>
    <row r="27" spans="1:12" s="13" customFormat="1" ht="15" thickBot="1" x14ac:dyDescent="0.25">
      <c r="D27" s="14">
        <f>SUM(D24:D26)</f>
        <v>261831</v>
      </c>
      <c r="F27" s="70" t="s">
        <v>104</v>
      </c>
      <c r="G27" s="70"/>
      <c r="H27" s="70">
        <v>45000</v>
      </c>
      <c r="J27" s="71" t="s">
        <v>106</v>
      </c>
    </row>
    <row r="28" spans="1:12" s="13" customFormat="1" ht="15.75" thickTop="1" thickBot="1" x14ac:dyDescent="0.25">
      <c r="F28" s="13" t="s">
        <v>105</v>
      </c>
      <c r="H28" s="14">
        <f>H25-H27</f>
        <v>13720.5</v>
      </c>
    </row>
    <row r="29" spans="1:12" ht="15" thickTop="1" x14ac:dyDescent="0.2">
      <c r="A29" s="4">
        <v>4</v>
      </c>
      <c r="B29" s="13" t="s">
        <v>78</v>
      </c>
      <c r="C29" s="13" t="s">
        <v>84</v>
      </c>
      <c r="D29" s="13" t="s">
        <v>85</v>
      </c>
      <c r="F29" s="13"/>
      <c r="G29" s="13"/>
      <c r="H29" s="13"/>
    </row>
    <row r="30" spans="1:12" s="13" customFormat="1" x14ac:dyDescent="0.2">
      <c r="C30" s="13">
        <v>741</v>
      </c>
      <c r="D30" s="13">
        <v>148230</v>
      </c>
    </row>
    <row r="31" spans="1:12" s="13" customFormat="1" x14ac:dyDescent="0.2">
      <c r="C31" s="13">
        <v>743</v>
      </c>
      <c r="D31" s="13">
        <v>86652</v>
      </c>
    </row>
    <row r="32" spans="1:12" s="13" customFormat="1" ht="15" thickBot="1" x14ac:dyDescent="0.25">
      <c r="D32" s="14">
        <f>SUM(D30:D31)</f>
        <v>234882</v>
      </c>
    </row>
    <row r="33" spans="1:5" ht="15" thickTop="1" x14ac:dyDescent="0.2"/>
    <row r="42" spans="1:5" x14ac:dyDescent="0.2">
      <c r="A42" s="4" t="s">
        <v>87</v>
      </c>
    </row>
    <row r="43" spans="1:5" x14ac:dyDescent="0.2">
      <c r="A43" s="4">
        <v>1</v>
      </c>
      <c r="B43" s="4" t="s">
        <v>79</v>
      </c>
    </row>
    <row r="44" spans="1:5" x14ac:dyDescent="0.2">
      <c r="A44" s="4">
        <v>2</v>
      </c>
      <c r="B44" s="4" t="s">
        <v>128</v>
      </c>
    </row>
    <row r="45" spans="1:5" x14ac:dyDescent="0.2">
      <c r="A45" s="4">
        <v>3</v>
      </c>
      <c r="B45" s="4" t="s">
        <v>81</v>
      </c>
    </row>
    <row r="47" spans="1:5" x14ac:dyDescent="0.2">
      <c r="A47" s="4" t="s">
        <v>86</v>
      </c>
    </row>
    <row r="48" spans="1:5" s="13" customFormat="1" x14ac:dyDescent="0.2">
      <c r="A48" s="13">
        <v>1</v>
      </c>
      <c r="B48" s="13" t="s">
        <v>88</v>
      </c>
      <c r="D48" s="15">
        <v>218400</v>
      </c>
      <c r="E48" s="36">
        <f>D48/D49</f>
        <v>18.2</v>
      </c>
    </row>
    <row r="49" spans="1:6" s="13" customFormat="1" x14ac:dyDescent="0.2">
      <c r="D49" s="13">
        <v>12000</v>
      </c>
    </row>
    <row r="50" spans="1:6" s="13" customFormat="1" x14ac:dyDescent="0.2"/>
    <row r="51" spans="1:6" s="13" customFormat="1" x14ac:dyDescent="0.2">
      <c r="A51" s="13">
        <v>2</v>
      </c>
      <c r="B51" s="13" t="s">
        <v>89</v>
      </c>
      <c r="D51" s="13">
        <v>215000</v>
      </c>
    </row>
    <row r="52" spans="1:6" s="13" customFormat="1" x14ac:dyDescent="0.2"/>
    <row r="53" spans="1:6" s="13" customFormat="1" x14ac:dyDescent="0.2">
      <c r="E53" s="13" t="s">
        <v>91</v>
      </c>
      <c r="F53" s="13">
        <v>11500</v>
      </c>
    </row>
    <row r="54" spans="1:6" s="13" customFormat="1" x14ac:dyDescent="0.2">
      <c r="E54" s="37" t="s">
        <v>92</v>
      </c>
      <c r="F54" s="38">
        <v>18.2</v>
      </c>
    </row>
    <row r="55" spans="1:6" s="13" customFormat="1" x14ac:dyDescent="0.2">
      <c r="B55" s="13" t="s">
        <v>90</v>
      </c>
      <c r="D55" s="13">
        <v>209300</v>
      </c>
      <c r="F55" s="13">
        <f>F53*F54</f>
        <v>209300</v>
      </c>
    </row>
    <row r="56" spans="1:6" s="13" customFormat="1" x14ac:dyDescent="0.2"/>
    <row r="57" spans="1:6" s="13" customFormat="1" ht="15" thickBot="1" x14ac:dyDescent="0.25">
      <c r="B57" s="13" t="s">
        <v>14</v>
      </c>
      <c r="D57" s="39">
        <f>D51-D55</f>
        <v>5700</v>
      </c>
      <c r="E57" s="13" t="s">
        <v>93</v>
      </c>
    </row>
    <row r="58" spans="1:6" s="13" customFormat="1" ht="15" thickTop="1" x14ac:dyDescent="0.2"/>
    <row r="59" spans="1:6" s="13" customFormat="1" x14ac:dyDescent="0.2">
      <c r="A59" s="13">
        <v>3</v>
      </c>
      <c r="B59" s="13" t="s">
        <v>94</v>
      </c>
      <c r="D59" s="13">
        <v>615300</v>
      </c>
    </row>
    <row r="60" spans="1:6" s="13" customFormat="1" x14ac:dyDescent="0.2">
      <c r="B60" s="13" t="s">
        <v>95</v>
      </c>
      <c r="D60" s="13">
        <v>5700</v>
      </c>
    </row>
    <row r="61" spans="1:6" s="13" customFormat="1" ht="15" thickBot="1" x14ac:dyDescent="0.25">
      <c r="B61" s="13" t="s">
        <v>96</v>
      </c>
      <c r="D61" s="14">
        <f>D59+D60</f>
        <v>621000</v>
      </c>
    </row>
    <row r="62" spans="1:6" ht="15" thickTop="1" x14ac:dyDescent="0.2"/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workbookViewId="0">
      <selection activeCell="D19" sqref="D18:H19"/>
    </sheetView>
  </sheetViews>
  <sheetFormatPr defaultRowHeight="14.25" x14ac:dyDescent="0.2"/>
  <cols>
    <col min="1" max="16384" width="9" style="4"/>
  </cols>
  <sheetData>
    <row r="1" spans="1:8" x14ac:dyDescent="0.2">
      <c r="A1" s="3" t="s">
        <v>60</v>
      </c>
    </row>
    <row r="2" spans="1:8" x14ac:dyDescent="0.2">
      <c r="A2" s="3" t="s">
        <v>61</v>
      </c>
    </row>
    <row r="3" spans="1:8" x14ac:dyDescent="0.2">
      <c r="A3" s="3"/>
    </row>
    <row r="5" spans="1:8" x14ac:dyDescent="0.2">
      <c r="A5" s="4" t="s">
        <v>62</v>
      </c>
    </row>
    <row r="7" spans="1:8" x14ac:dyDescent="0.2">
      <c r="A7" s="4">
        <v>1</v>
      </c>
      <c r="B7" s="4" t="s">
        <v>63</v>
      </c>
    </row>
    <row r="10" spans="1:8" x14ac:dyDescent="0.2">
      <c r="A10" s="4">
        <v>2</v>
      </c>
      <c r="D10" s="4" t="s">
        <v>68</v>
      </c>
      <c r="E10" s="4" t="s">
        <v>69</v>
      </c>
      <c r="F10" s="4" t="s">
        <v>70</v>
      </c>
      <c r="G10" s="4" t="s">
        <v>71</v>
      </c>
      <c r="H10" s="4" t="s">
        <v>72</v>
      </c>
    </row>
    <row r="12" spans="1:8" x14ac:dyDescent="0.2">
      <c r="B12" s="4" t="s">
        <v>64</v>
      </c>
      <c r="D12" s="4">
        <v>29870</v>
      </c>
      <c r="E12" s="4">
        <v>55215</v>
      </c>
      <c r="F12" s="4">
        <v>27880</v>
      </c>
      <c r="G12" s="4">
        <v>0</v>
      </c>
      <c r="H12" s="4">
        <v>0</v>
      </c>
    </row>
    <row r="13" spans="1:8" x14ac:dyDescent="0.2">
      <c r="B13" s="4" t="s">
        <v>65</v>
      </c>
      <c r="D13" s="4">
        <v>25500</v>
      </c>
      <c r="E13" s="4">
        <v>39800</v>
      </c>
      <c r="F13" s="4">
        <v>14450</v>
      </c>
      <c r="G13" s="4">
        <v>13600</v>
      </c>
      <c r="H13" s="4">
        <v>8420</v>
      </c>
    </row>
    <row r="14" spans="1:8" x14ac:dyDescent="0.2">
      <c r="B14" s="4" t="s">
        <v>66</v>
      </c>
      <c r="D14" s="6"/>
      <c r="E14" s="7"/>
      <c r="F14" s="7"/>
      <c r="G14" s="7"/>
      <c r="H14" s="8"/>
    </row>
    <row r="15" spans="1:8" x14ac:dyDescent="0.2">
      <c r="B15" s="4" t="s">
        <v>12</v>
      </c>
      <c r="D15" s="9"/>
      <c r="E15" s="10"/>
      <c r="F15" s="10"/>
      <c r="G15" s="10"/>
      <c r="H15" s="11"/>
    </row>
    <row r="17" spans="1:8" ht="15" thickBot="1" x14ac:dyDescent="0.25">
      <c r="B17" s="4" t="s">
        <v>67</v>
      </c>
      <c r="D17" s="5"/>
      <c r="E17" s="5"/>
      <c r="F17" s="5"/>
      <c r="G17" s="5"/>
      <c r="H17" s="5"/>
    </row>
    <row r="18" spans="1:8" ht="15" thickTop="1" x14ac:dyDescent="0.2"/>
    <row r="19" spans="1:8" x14ac:dyDescent="0.2">
      <c r="B19" s="4" t="s">
        <v>73</v>
      </c>
    </row>
    <row r="22" spans="1:8" x14ac:dyDescent="0.2">
      <c r="A22" s="4">
        <v>3</v>
      </c>
      <c r="B22" s="4" t="s">
        <v>77</v>
      </c>
    </row>
    <row r="29" spans="1:8" x14ac:dyDescent="0.2">
      <c r="A29" s="4">
        <v>4</v>
      </c>
      <c r="B29" s="4" t="s">
        <v>78</v>
      </c>
    </row>
    <row r="42" spans="1:2" x14ac:dyDescent="0.2">
      <c r="A42" s="4">
        <v>1</v>
      </c>
      <c r="B42" s="4" t="s">
        <v>79</v>
      </c>
    </row>
    <row r="43" spans="1:2" x14ac:dyDescent="0.2">
      <c r="A43" s="4">
        <v>2</v>
      </c>
      <c r="B43" s="4" t="s">
        <v>80</v>
      </c>
    </row>
    <row r="44" spans="1:2" x14ac:dyDescent="0.2">
      <c r="A44" s="4">
        <v>3</v>
      </c>
      <c r="B44" s="4" t="s">
        <v>81</v>
      </c>
    </row>
  </sheetData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 1</vt:lpstr>
      <vt:lpstr>Day 2</vt:lpstr>
      <vt:lpstr>Day 2 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Harbert Classroom</cp:lastModifiedBy>
  <cp:lastPrinted>2021-02-25T14:58:10Z</cp:lastPrinted>
  <dcterms:created xsi:type="dcterms:W3CDTF">2019-02-25T19:32:15Z</dcterms:created>
  <dcterms:modified xsi:type="dcterms:W3CDTF">2021-03-02T16:11:54Z</dcterms:modified>
</cp:coreProperties>
</file>