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E:\AC222 Fall22\"/>
    </mc:Choice>
  </mc:AlternateContent>
  <xr:revisionPtr revIDLastSave="0" documentId="13_ncr:1_{ED8DB52C-59AA-4C1A-AAA9-423A78D7C48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y 1" sheetId="1" r:id="rId1"/>
    <sheet name="WS" sheetId="2" r:id="rId2"/>
  </sheet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1" l="1"/>
  <c r="G20" i="2" l="1"/>
  <c r="E20" i="2"/>
  <c r="E23" i="2" s="1"/>
  <c r="C20" i="2"/>
  <c r="D13" i="2"/>
  <c r="G10" i="2"/>
  <c r="G13" i="2" s="1"/>
  <c r="D10" i="2"/>
  <c r="C10" i="2"/>
  <c r="C13" i="2" s="1"/>
  <c r="E81" i="1"/>
  <c r="F81" i="1" s="1"/>
  <c r="E78" i="1"/>
  <c r="G74" i="1"/>
  <c r="G71" i="1"/>
  <c r="H71" i="1" s="1"/>
  <c r="H67" i="1"/>
  <c r="I67" i="1" s="1"/>
  <c r="E64" i="1"/>
  <c r="F64" i="1" s="1"/>
  <c r="E60" i="1"/>
  <c r="E56" i="1"/>
  <c r="E53" i="1"/>
  <c r="F49" i="1"/>
  <c r="E46" i="1"/>
  <c r="E43" i="1"/>
  <c r="F43" i="1"/>
  <c r="F39" i="1"/>
  <c r="E36" i="1"/>
  <c r="E33" i="1"/>
  <c r="F33" i="1"/>
  <c r="F29" i="1"/>
  <c r="E26" i="1"/>
  <c r="H21" i="1"/>
  <c r="H22" i="1"/>
  <c r="H19" i="1"/>
  <c r="H18" i="1"/>
  <c r="F21" i="1"/>
  <c r="F22" i="1"/>
  <c r="F19" i="1"/>
  <c r="F18" i="1"/>
  <c r="D21" i="1"/>
  <c r="D22" i="1"/>
  <c r="D19" i="1"/>
  <c r="D18" i="1"/>
  <c r="G20" i="1"/>
  <c r="H20" i="1" s="1"/>
  <c r="E20" i="1"/>
  <c r="E23" i="1" s="1"/>
  <c r="F23" i="1" s="1"/>
  <c r="C20" i="1"/>
  <c r="C23" i="1" s="1"/>
  <c r="D23" i="1" s="1"/>
  <c r="E8" i="1"/>
  <c r="F8" i="1" s="1"/>
  <c r="H8" i="1"/>
  <c r="I8" i="1" s="1"/>
  <c r="H9" i="1"/>
  <c r="I9" i="1" s="1"/>
  <c r="H11" i="1"/>
  <c r="I11" i="1" s="1"/>
  <c r="H12" i="1"/>
  <c r="I12" i="1" s="1"/>
  <c r="E12" i="1"/>
  <c r="F12" i="1" s="1"/>
  <c r="E11" i="1"/>
  <c r="F11" i="1" s="1"/>
  <c r="E9" i="1"/>
  <c r="F9" i="1" s="1"/>
  <c r="G10" i="1"/>
  <c r="G13" i="1" s="1"/>
  <c r="D10" i="1"/>
  <c r="D13" i="1" s="1"/>
  <c r="C10" i="1"/>
  <c r="H10" i="1" s="1"/>
  <c r="I10" i="1" s="1"/>
  <c r="D20" i="1" l="1"/>
  <c r="F20" i="1"/>
  <c r="C23" i="2"/>
  <c r="G23" i="2"/>
  <c r="G23" i="1"/>
  <c r="H23" i="1" s="1"/>
  <c r="C13" i="1"/>
  <c r="E10" i="1"/>
  <c r="F10" i="1" s="1"/>
  <c r="H13" i="1" l="1"/>
  <c r="I13" i="1" s="1"/>
  <c r="E13" i="1"/>
  <c r="F13" i="1" s="1"/>
</calcChain>
</file>

<file path=xl/sharedStrings.xml><?xml version="1.0" encoding="utf-8"?>
<sst xmlns="http://schemas.openxmlformats.org/spreadsheetml/2006/main" count="208" uniqueCount="111">
  <si>
    <t>Chp 15 Financial Statement Analysis</t>
  </si>
  <si>
    <t xml:space="preserve">In-Class </t>
  </si>
  <si>
    <t>Ex 15-11</t>
  </si>
  <si>
    <t>Horizontal Analysis</t>
  </si>
  <si>
    <t>Net Sales</t>
  </si>
  <si>
    <t>CoGS</t>
  </si>
  <si>
    <t>Gross Margin</t>
  </si>
  <si>
    <t>Operating Expenses</t>
  </si>
  <si>
    <t>Income Taxes</t>
  </si>
  <si>
    <t>Net Income</t>
  </si>
  <si>
    <t>Year 1</t>
  </si>
  <si>
    <t>$ Change</t>
  </si>
  <si>
    <t>% Change</t>
  </si>
  <si>
    <t>Year 2</t>
  </si>
  <si>
    <t>Year 3</t>
  </si>
  <si>
    <t>A</t>
  </si>
  <si>
    <t>B</t>
  </si>
  <si>
    <t>A-B</t>
  </si>
  <si>
    <t>B/A</t>
  </si>
  <si>
    <t xml:space="preserve">C </t>
  </si>
  <si>
    <t>C-A</t>
  </si>
  <si>
    <t>C/A</t>
  </si>
  <si>
    <t>Vertical Analysis</t>
  </si>
  <si>
    <t>%</t>
  </si>
  <si>
    <t>CY Bal / CY Sales</t>
  </si>
  <si>
    <t>Ex 15-12</t>
  </si>
  <si>
    <t>Ex 15-13</t>
  </si>
  <si>
    <t>Curr Liab</t>
  </si>
  <si>
    <t>Curr Assets</t>
  </si>
  <si>
    <t>Current Ratio =</t>
  </si>
  <si>
    <t xml:space="preserve">Quick Ratio = </t>
  </si>
  <si>
    <t>Cash + MES + AR</t>
  </si>
  <si>
    <t>Ex 15-14</t>
  </si>
  <si>
    <t xml:space="preserve">Avg AR = </t>
  </si>
  <si>
    <t xml:space="preserve">AR Turnover = </t>
  </si>
  <si>
    <t>Avg AR</t>
  </si>
  <si>
    <t>Beg AR + End AR</t>
  </si>
  <si>
    <t>AR Turnover Days =</t>
  </si>
  <si>
    <t>AR Turnover Ratio</t>
  </si>
  <si>
    <t>days</t>
  </si>
  <si>
    <t>Ex 15-15</t>
  </si>
  <si>
    <t xml:space="preserve">Avg Inventory = </t>
  </si>
  <si>
    <t>Beg Inv + End Inv</t>
  </si>
  <si>
    <t>Ratio</t>
  </si>
  <si>
    <t>Inv Turnover =</t>
  </si>
  <si>
    <t>Avg Inventory</t>
  </si>
  <si>
    <t xml:space="preserve">Inv Turnover = </t>
  </si>
  <si>
    <t>Days</t>
  </si>
  <si>
    <t>Inv Turnover Ratio</t>
  </si>
  <si>
    <t>Ex 15-17</t>
  </si>
  <si>
    <t xml:space="preserve">Debt Ratio = </t>
  </si>
  <si>
    <t>Total Liab</t>
  </si>
  <si>
    <t>Total Assets</t>
  </si>
  <si>
    <t xml:space="preserve">Debt to Equity = </t>
  </si>
  <si>
    <t>Total Equity</t>
  </si>
  <si>
    <t>Ex 15-18</t>
  </si>
  <si>
    <t>Return on Sales =</t>
  </si>
  <si>
    <t>Sales</t>
  </si>
  <si>
    <t>Ex 15-19</t>
  </si>
  <si>
    <t xml:space="preserve">Avg Total Assets = </t>
  </si>
  <si>
    <t>Beg TA + End TA</t>
  </si>
  <si>
    <t xml:space="preserve">Return on Assets = </t>
  </si>
  <si>
    <t>Net Income +[Int Exp x (1-Tax Rate)]</t>
  </si>
  <si>
    <t>Avg Total Assets</t>
  </si>
  <si>
    <t>915,197 + [50,000 x (1-40%)]</t>
  </si>
  <si>
    <t>Ex 15-20</t>
  </si>
  <si>
    <t xml:space="preserve">Avg Comm Stk Eq = </t>
  </si>
  <si>
    <t>Beg Com Eq + End Com Eq</t>
  </si>
  <si>
    <t>4,949,965 + 4,316,655</t>
  </si>
  <si>
    <t xml:space="preserve">Return on Equity = </t>
  </si>
  <si>
    <t>Net Inc - Pref Dvds</t>
  </si>
  <si>
    <t>Avg Com Stk Eq</t>
  </si>
  <si>
    <t>915,197 - 80,000</t>
  </si>
  <si>
    <t>Ex 15-21</t>
  </si>
  <si>
    <t xml:space="preserve"># of Common Shrs = </t>
  </si>
  <si>
    <t>Comm Stk</t>
  </si>
  <si>
    <t>Com Par</t>
  </si>
  <si>
    <t>shares</t>
  </si>
  <si>
    <t xml:space="preserve">EPS = </t>
  </si>
  <si>
    <t>Net Inc - Pref Dvd</t>
  </si>
  <si>
    <t>Avg Comm Shrs</t>
  </si>
  <si>
    <t>per share</t>
  </si>
  <si>
    <t>Liquidity</t>
  </si>
  <si>
    <t>Leverage</t>
  </si>
  <si>
    <t>Profitability</t>
  </si>
  <si>
    <t>Selected HW Answers:</t>
  </si>
  <si>
    <t>PE Ratio</t>
  </si>
  <si>
    <t>Dividend Yield</t>
  </si>
  <si>
    <t>Dividend Payout</t>
  </si>
  <si>
    <t>PR 15-63</t>
  </si>
  <si>
    <t>This Year</t>
  </si>
  <si>
    <t>Last Year</t>
  </si>
  <si>
    <t>d</t>
  </si>
  <si>
    <t>e</t>
  </si>
  <si>
    <t>f</t>
  </si>
  <si>
    <t>for each $1 of CL Chen has $1.25 of CA</t>
  </si>
  <si>
    <t>times; for every $1 equity invested</t>
  </si>
  <si>
    <t>$4 of debt is incurred</t>
  </si>
  <si>
    <t>Nikkola Company</t>
  </si>
  <si>
    <t>AR</t>
  </si>
  <si>
    <t>Inventory</t>
  </si>
  <si>
    <t>EOY</t>
  </si>
  <si>
    <t>BOY</t>
  </si>
  <si>
    <t>Cash</t>
  </si>
  <si>
    <t>Accts Rec</t>
  </si>
  <si>
    <t>MES</t>
  </si>
  <si>
    <t>Current Assets</t>
  </si>
  <si>
    <t>times per year</t>
  </si>
  <si>
    <t>A-B/A</t>
  </si>
  <si>
    <t>C-A/A</t>
  </si>
  <si>
    <t>average time for customer to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</si>
</sst>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%"/>
    <numFmt numFmtId="167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eorgia"/>
      <family val="1"/>
    </font>
    <font>
      <b/>
      <i/>
      <sz val="11"/>
      <color theme="1"/>
      <name val="Georgia"/>
      <family val="1"/>
    </font>
    <font>
      <sz val="11"/>
      <color rgb="FFFF0000"/>
      <name val="Georgia"/>
      <family val="1"/>
    </font>
    <font>
      <sz val="10"/>
      <color theme="1"/>
      <name val="Georgia"/>
      <family val="1"/>
    </font>
    <font>
      <i/>
      <sz val="11"/>
      <color theme="1"/>
      <name val="Georgia"/>
      <family val="1"/>
    </font>
    <font>
      <sz val="11"/>
      <color theme="8"/>
      <name val="Georg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9" fontId="2" fillId="0" borderId="0" xfId="3" applyFont="1" applyFill="1"/>
    <xf numFmtId="165" fontId="2" fillId="0" borderId="1" xfId="1" applyNumberFormat="1" applyFont="1" applyFill="1" applyBorder="1"/>
    <xf numFmtId="165" fontId="2" fillId="0" borderId="0" xfId="1" applyNumberFormat="1" applyFont="1" applyFill="1"/>
    <xf numFmtId="165" fontId="3" fillId="0" borderId="0" xfId="1" applyNumberFormat="1" applyFont="1" applyFill="1"/>
    <xf numFmtId="165" fontId="2" fillId="0" borderId="0" xfId="1" applyNumberFormat="1" applyFont="1" applyFill="1" applyAlignment="1">
      <alignment horizontal="center"/>
    </xf>
    <xf numFmtId="165" fontId="4" fillId="0" borderId="0" xfId="1" applyNumberFormat="1" applyFont="1" applyFill="1" applyAlignment="1">
      <alignment horizontal="center"/>
    </xf>
    <xf numFmtId="165" fontId="2" fillId="0" borderId="2" xfId="1" applyNumberFormat="1" applyFont="1" applyFill="1" applyBorder="1"/>
    <xf numFmtId="43" fontId="2" fillId="0" borderId="0" xfId="1" applyFont="1" applyFill="1"/>
    <xf numFmtId="43" fontId="2" fillId="0" borderId="0" xfId="1" applyNumberFormat="1" applyFont="1" applyFill="1"/>
    <xf numFmtId="164" fontId="2" fillId="0" borderId="0" xfId="1" applyNumberFormat="1" applyFont="1" applyFill="1"/>
    <xf numFmtId="165" fontId="5" fillId="0" borderId="0" xfId="1" applyNumberFormat="1" applyFont="1" applyFill="1"/>
    <xf numFmtId="166" fontId="2" fillId="0" borderId="0" xfId="3" applyNumberFormat="1" applyFont="1" applyFill="1"/>
    <xf numFmtId="167" fontId="2" fillId="0" borderId="0" xfId="2" applyNumberFormat="1" applyFont="1" applyFill="1"/>
    <xf numFmtId="165" fontId="2" fillId="0" borderId="0" xfId="1" applyNumberFormat="1" applyFont="1" applyFill="1" applyBorder="1"/>
    <xf numFmtId="165" fontId="2" fillId="0" borderId="1" xfId="1" quotePrefix="1" applyNumberFormat="1" applyFont="1" applyFill="1" applyBorder="1"/>
    <xf numFmtId="44" fontId="2" fillId="0" borderId="0" xfId="2" applyFont="1" applyFill="1"/>
    <xf numFmtId="165" fontId="6" fillId="2" borderId="0" xfId="1" applyNumberFormat="1" applyFont="1" applyFill="1"/>
    <xf numFmtId="10" fontId="2" fillId="0" borderId="0" xfId="3" applyNumberFormat="1" applyFont="1" applyFill="1"/>
    <xf numFmtId="165" fontId="7" fillId="0" borderId="0" xfId="1" applyNumberFormat="1" applyFont="1" applyFill="1"/>
    <xf numFmtId="165" fontId="7" fillId="0" borderId="1" xfId="1" applyNumberFormat="1" applyFont="1" applyFill="1" applyBorder="1"/>
    <xf numFmtId="165" fontId="7" fillId="0" borderId="2" xfId="1" applyNumberFormat="1" applyFont="1" applyFill="1" applyBorder="1"/>
    <xf numFmtId="165" fontId="2" fillId="0" borderId="3" xfId="1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9"/>
  <sheetViews>
    <sheetView tabSelected="1" zoomScale="130" zoomScaleNormal="130" workbookViewId="0">
      <selection activeCell="H82" sqref="H82"/>
    </sheetView>
  </sheetViews>
  <sheetFormatPr defaultColWidth="9.140625" defaultRowHeight="14.25" x14ac:dyDescent="0.2"/>
  <cols>
    <col min="1" max="1" width="18.42578125" style="3" customWidth="1"/>
    <col min="2" max="2" width="21.140625" style="3" customWidth="1"/>
    <col min="3" max="3" width="15.140625" style="3" customWidth="1"/>
    <col min="4" max="4" width="17" style="3" bestFit="1" customWidth="1"/>
    <col min="5" max="5" width="15.28515625" style="3" bestFit="1" customWidth="1"/>
    <col min="6" max="6" width="16.42578125" style="3" bestFit="1" customWidth="1"/>
    <col min="7" max="7" width="12.7109375" style="3" customWidth="1"/>
    <col min="8" max="8" width="12.28515625" style="3" bestFit="1" customWidth="1"/>
    <col min="9" max="9" width="17" style="3" bestFit="1" customWidth="1"/>
    <col min="10" max="10" width="15.140625" style="3" bestFit="1" customWidth="1"/>
    <col min="11" max="11" width="13" style="3" bestFit="1" customWidth="1"/>
    <col min="12" max="16384" width="9.140625" style="3"/>
  </cols>
  <sheetData>
    <row r="1" spans="1:10" x14ac:dyDescent="0.2">
      <c r="A1" s="4" t="s">
        <v>0</v>
      </c>
    </row>
    <row r="2" spans="1:10" x14ac:dyDescent="0.2">
      <c r="A2" s="4" t="s">
        <v>1</v>
      </c>
    </row>
    <row r="3" spans="1:10" x14ac:dyDescent="0.2">
      <c r="A3" s="4"/>
    </row>
    <row r="5" spans="1:10" x14ac:dyDescent="0.2">
      <c r="A5" s="3" t="s">
        <v>2</v>
      </c>
      <c r="B5" s="3" t="s">
        <v>3</v>
      </c>
    </row>
    <row r="6" spans="1:10" x14ac:dyDescent="0.2">
      <c r="C6" s="5" t="s">
        <v>10</v>
      </c>
      <c r="D6" s="5" t="s">
        <v>13</v>
      </c>
      <c r="E6" s="5" t="s">
        <v>11</v>
      </c>
      <c r="F6" s="5" t="s">
        <v>12</v>
      </c>
      <c r="G6" s="5" t="s">
        <v>14</v>
      </c>
      <c r="H6" s="5" t="s">
        <v>11</v>
      </c>
      <c r="I6" s="5" t="s">
        <v>12</v>
      </c>
      <c r="J6" s="5"/>
    </row>
    <row r="7" spans="1:10" s="6" customFormat="1" x14ac:dyDescent="0.2">
      <c r="C7" s="6" t="s">
        <v>15</v>
      </c>
      <c r="D7" s="6" t="s">
        <v>16</v>
      </c>
      <c r="E7" s="6" t="s">
        <v>17</v>
      </c>
      <c r="F7" s="6" t="s">
        <v>108</v>
      </c>
      <c r="G7" s="6" t="s">
        <v>19</v>
      </c>
      <c r="H7" s="6" t="s">
        <v>20</v>
      </c>
      <c r="I7" s="6" t="s">
        <v>109</v>
      </c>
    </row>
    <row r="8" spans="1:10" x14ac:dyDescent="0.2">
      <c r="B8" s="3" t="s">
        <v>4</v>
      </c>
      <c r="C8" s="19">
        <v>1000000</v>
      </c>
      <c r="D8" s="19">
        <v>1100000</v>
      </c>
      <c r="E8" s="3">
        <f>D8-C8</f>
        <v>100000</v>
      </c>
      <c r="F8" s="1">
        <f>E8/C8</f>
        <v>0.1</v>
      </c>
      <c r="G8" s="19">
        <v>1300000</v>
      </c>
      <c r="H8" s="3">
        <f>G8-C8</f>
        <v>300000</v>
      </c>
      <c r="I8" s="1">
        <f>H8/C8</f>
        <v>0.3</v>
      </c>
    </row>
    <row r="9" spans="1:10" x14ac:dyDescent="0.2">
      <c r="B9" s="3" t="s">
        <v>5</v>
      </c>
      <c r="C9" s="20">
        <v>300000</v>
      </c>
      <c r="D9" s="20">
        <v>310000</v>
      </c>
      <c r="E9" s="3">
        <f t="shared" ref="E9:E13" si="0">D9-C9</f>
        <v>10000</v>
      </c>
      <c r="F9" s="1">
        <f t="shared" ref="F9:F13" si="1">E9/C9</f>
        <v>3.3333333333333333E-2</v>
      </c>
      <c r="G9" s="20">
        <v>364000</v>
      </c>
      <c r="H9" s="3">
        <f t="shared" ref="H9:H13" si="2">G9-C9</f>
        <v>64000</v>
      </c>
      <c r="I9" s="1">
        <f t="shared" ref="I9:I13" si="3">H9/C9</f>
        <v>0.21333333333333335</v>
      </c>
    </row>
    <row r="10" spans="1:10" x14ac:dyDescent="0.2">
      <c r="B10" s="3" t="s">
        <v>6</v>
      </c>
      <c r="C10" s="19">
        <f>C8-C9</f>
        <v>700000</v>
      </c>
      <c r="D10" s="19">
        <f>D8-D9</f>
        <v>790000</v>
      </c>
      <c r="E10" s="3">
        <f t="shared" si="0"/>
        <v>90000</v>
      </c>
      <c r="F10" s="1">
        <f t="shared" si="1"/>
        <v>0.12857142857142856</v>
      </c>
      <c r="G10" s="19">
        <f>G8-G9</f>
        <v>936000</v>
      </c>
      <c r="H10" s="3">
        <f t="shared" si="2"/>
        <v>236000</v>
      </c>
      <c r="I10" s="1">
        <f t="shared" si="3"/>
        <v>0.33714285714285713</v>
      </c>
    </row>
    <row r="11" spans="1:10" x14ac:dyDescent="0.2">
      <c r="B11" s="3" t="s">
        <v>7</v>
      </c>
      <c r="C11" s="19">
        <v>421000</v>
      </c>
      <c r="D11" s="19">
        <v>484000</v>
      </c>
      <c r="E11" s="3">
        <f t="shared" si="0"/>
        <v>63000</v>
      </c>
      <c r="F11" s="1">
        <f t="shared" si="1"/>
        <v>0.1496437054631829</v>
      </c>
      <c r="G11" s="19">
        <v>591000</v>
      </c>
      <c r="H11" s="3">
        <f t="shared" si="2"/>
        <v>170000</v>
      </c>
      <c r="I11" s="1">
        <f t="shared" si="3"/>
        <v>0.40380047505938244</v>
      </c>
    </row>
    <row r="12" spans="1:10" x14ac:dyDescent="0.2">
      <c r="B12" s="3" t="s">
        <v>8</v>
      </c>
      <c r="C12" s="19">
        <v>111600</v>
      </c>
      <c r="D12" s="19">
        <v>122400</v>
      </c>
      <c r="E12" s="3">
        <f t="shared" si="0"/>
        <v>10800</v>
      </c>
      <c r="F12" s="1">
        <f t="shared" si="1"/>
        <v>9.6774193548387094E-2</v>
      </c>
      <c r="G12" s="19">
        <v>137800</v>
      </c>
      <c r="H12" s="3">
        <f t="shared" si="2"/>
        <v>26200</v>
      </c>
      <c r="I12" s="1">
        <f t="shared" si="3"/>
        <v>0.23476702508960573</v>
      </c>
    </row>
    <row r="13" spans="1:10" ht="15" thickBot="1" x14ac:dyDescent="0.25">
      <c r="B13" s="3" t="s">
        <v>9</v>
      </c>
      <c r="C13" s="21">
        <f>C10-C11-C12</f>
        <v>167400</v>
      </c>
      <c r="D13" s="21">
        <f>D10-D11-D12</f>
        <v>183600</v>
      </c>
      <c r="E13" s="3">
        <f t="shared" si="0"/>
        <v>16200</v>
      </c>
      <c r="F13" s="1">
        <f t="shared" si="1"/>
        <v>9.6774193548387094E-2</v>
      </c>
      <c r="G13" s="21">
        <f>G10-G11-G12</f>
        <v>207200</v>
      </c>
      <c r="H13" s="3">
        <f t="shared" si="2"/>
        <v>39800</v>
      </c>
      <c r="I13" s="1">
        <f t="shared" si="3"/>
        <v>0.23775388291517324</v>
      </c>
    </row>
    <row r="14" spans="1:10" ht="15" thickTop="1" x14ac:dyDescent="0.2"/>
    <row r="15" spans="1:10" x14ac:dyDescent="0.2">
      <c r="A15" s="3" t="s">
        <v>25</v>
      </c>
      <c r="B15" s="3" t="s">
        <v>22</v>
      </c>
    </row>
    <row r="16" spans="1:10" x14ac:dyDescent="0.2">
      <c r="C16" s="5" t="s">
        <v>10</v>
      </c>
      <c r="D16" s="5" t="s">
        <v>23</v>
      </c>
      <c r="E16" s="5" t="s">
        <v>13</v>
      </c>
      <c r="F16" s="5" t="s">
        <v>23</v>
      </c>
      <c r="G16" s="5" t="s">
        <v>14</v>
      </c>
      <c r="H16" s="5" t="s">
        <v>23</v>
      </c>
    </row>
    <row r="17" spans="1:10" x14ac:dyDescent="0.2">
      <c r="B17" s="6"/>
      <c r="C17" s="6" t="s">
        <v>24</v>
      </c>
      <c r="E17" s="6" t="s">
        <v>24</v>
      </c>
      <c r="F17" s="6"/>
      <c r="G17" s="6" t="s">
        <v>24</v>
      </c>
      <c r="H17" s="6"/>
      <c r="I17" s="6"/>
    </row>
    <row r="18" spans="1:10" x14ac:dyDescent="0.2">
      <c r="B18" s="3" t="s">
        <v>4</v>
      </c>
      <c r="C18" s="19">
        <v>1000000</v>
      </c>
      <c r="D18" s="1">
        <f>C18/C18</f>
        <v>1</v>
      </c>
      <c r="E18" s="19">
        <v>1100000</v>
      </c>
      <c r="F18" s="1">
        <f>E18/E18</f>
        <v>1</v>
      </c>
      <c r="G18" s="19">
        <v>1300000</v>
      </c>
      <c r="H18" s="1">
        <f>G18/G18</f>
        <v>1</v>
      </c>
      <c r="I18" s="1"/>
    </row>
    <row r="19" spans="1:10" x14ac:dyDescent="0.2">
      <c r="B19" s="3" t="s">
        <v>5</v>
      </c>
      <c r="C19" s="20">
        <v>300000</v>
      </c>
      <c r="D19" s="1">
        <f>C19/$C$18</f>
        <v>0.3</v>
      </c>
      <c r="E19" s="20">
        <v>310000</v>
      </c>
      <c r="F19" s="1">
        <f>E19/$E$18</f>
        <v>0.2818181818181818</v>
      </c>
      <c r="G19" s="20">
        <v>364000</v>
      </c>
      <c r="H19" s="1">
        <f>G19/$G$18</f>
        <v>0.28000000000000003</v>
      </c>
      <c r="I19" s="1"/>
    </row>
    <row r="20" spans="1:10" x14ac:dyDescent="0.2">
      <c r="B20" s="3" t="s">
        <v>6</v>
      </c>
      <c r="C20" s="19">
        <f>C18-C19</f>
        <v>700000</v>
      </c>
      <c r="D20" s="1">
        <f t="shared" ref="D20:D23" si="4">C20/$C$18</f>
        <v>0.7</v>
      </c>
      <c r="E20" s="19">
        <f>E18-E19</f>
        <v>790000</v>
      </c>
      <c r="F20" s="1">
        <f t="shared" ref="F20:F23" si="5">E20/$E$18</f>
        <v>0.71818181818181814</v>
      </c>
      <c r="G20" s="19">
        <f>G18-G19</f>
        <v>936000</v>
      </c>
      <c r="H20" s="1">
        <f t="shared" ref="H20:H23" si="6">G20/$G$18</f>
        <v>0.72</v>
      </c>
      <c r="I20" s="1"/>
    </row>
    <row r="21" spans="1:10" x14ac:dyDescent="0.2">
      <c r="B21" s="3" t="s">
        <v>7</v>
      </c>
      <c r="C21" s="19">
        <v>421000</v>
      </c>
      <c r="D21" s="1">
        <f t="shared" si="4"/>
        <v>0.42099999999999999</v>
      </c>
      <c r="E21" s="19">
        <v>484000</v>
      </c>
      <c r="F21" s="1">
        <f t="shared" si="5"/>
        <v>0.44</v>
      </c>
      <c r="G21" s="19">
        <v>591000</v>
      </c>
      <c r="H21" s="1">
        <f t="shared" si="6"/>
        <v>0.45461538461538459</v>
      </c>
      <c r="I21" s="1"/>
    </row>
    <row r="22" spans="1:10" x14ac:dyDescent="0.2">
      <c r="B22" s="3" t="s">
        <v>8</v>
      </c>
      <c r="C22" s="19">
        <v>111600</v>
      </c>
      <c r="D22" s="1">
        <f t="shared" si="4"/>
        <v>0.1116</v>
      </c>
      <c r="E22" s="19">
        <v>122400</v>
      </c>
      <c r="F22" s="1">
        <f t="shared" si="5"/>
        <v>0.11127272727272727</v>
      </c>
      <c r="G22" s="19">
        <v>137800</v>
      </c>
      <c r="H22" s="1">
        <f t="shared" si="6"/>
        <v>0.106</v>
      </c>
      <c r="I22" s="1"/>
    </row>
    <row r="23" spans="1:10" ht="15" thickBot="1" x14ac:dyDescent="0.25">
      <c r="B23" s="3" t="s">
        <v>9</v>
      </c>
      <c r="C23" s="21">
        <f>C20-C21-C22</f>
        <v>167400</v>
      </c>
      <c r="D23" s="1">
        <f t="shared" si="4"/>
        <v>0.16739999999999999</v>
      </c>
      <c r="E23" s="21">
        <f>E20-E21-E22</f>
        <v>183600</v>
      </c>
      <c r="F23" s="1">
        <f t="shared" si="5"/>
        <v>0.1669090909090909</v>
      </c>
      <c r="G23" s="21">
        <f>G20-G21-G22</f>
        <v>207200</v>
      </c>
      <c r="H23" s="1">
        <f t="shared" si="6"/>
        <v>0.15938461538461537</v>
      </c>
      <c r="I23" s="1"/>
    </row>
    <row r="24" spans="1:10" ht="15" thickTop="1" x14ac:dyDescent="0.2"/>
    <row r="25" spans="1:10" x14ac:dyDescent="0.2">
      <c r="A25" s="3" t="s">
        <v>26</v>
      </c>
      <c r="B25" s="3" t="s">
        <v>82</v>
      </c>
      <c r="I25" s="3" t="s">
        <v>103</v>
      </c>
      <c r="J25" s="3">
        <v>1000000</v>
      </c>
    </row>
    <row r="26" spans="1:10" x14ac:dyDescent="0.2">
      <c r="A26" s="3">
        <v>1</v>
      </c>
      <c r="B26" s="3" t="s">
        <v>29</v>
      </c>
      <c r="C26" s="2" t="s">
        <v>28</v>
      </c>
      <c r="D26" s="3">
        <v>5000000</v>
      </c>
      <c r="E26" s="16">
        <f>D26/D27</f>
        <v>1.25</v>
      </c>
      <c r="F26" s="3" t="s">
        <v>95</v>
      </c>
      <c r="I26" s="3" t="s">
        <v>104</v>
      </c>
      <c r="J26" s="3">
        <v>2250000</v>
      </c>
    </row>
    <row r="27" spans="1:10" ht="15" thickBot="1" x14ac:dyDescent="0.25">
      <c r="C27" s="3" t="s">
        <v>27</v>
      </c>
      <c r="D27" s="3">
        <v>4000000</v>
      </c>
      <c r="I27" s="3" t="s">
        <v>100</v>
      </c>
      <c r="J27" s="3">
        <v>500000</v>
      </c>
    </row>
    <row r="28" spans="1:10" ht="15" thickTop="1" x14ac:dyDescent="0.2">
      <c r="I28" s="3" t="s">
        <v>105</v>
      </c>
      <c r="J28" s="22">
        <f>J29-J25-J26-J27</f>
        <v>1250000</v>
      </c>
    </row>
    <row r="29" spans="1:10" ht="15" thickBot="1" x14ac:dyDescent="0.25">
      <c r="A29" s="3">
        <v>2</v>
      </c>
      <c r="B29" s="3" t="s">
        <v>30</v>
      </c>
      <c r="C29" s="2" t="s">
        <v>31</v>
      </c>
      <c r="D29" s="2"/>
      <c r="E29" s="2">
        <v>4500000</v>
      </c>
      <c r="F29" s="16">
        <f>E29/E30</f>
        <v>1.125</v>
      </c>
      <c r="I29" s="3" t="s">
        <v>106</v>
      </c>
      <c r="J29" s="7">
        <v>5000000</v>
      </c>
    </row>
    <row r="30" spans="1:10" ht="15" thickTop="1" x14ac:dyDescent="0.2">
      <c r="C30" s="3" t="s">
        <v>27</v>
      </c>
      <c r="E30" s="3">
        <v>4000000</v>
      </c>
    </row>
    <row r="31" spans="1:10" x14ac:dyDescent="0.2">
      <c r="I31" s="5" t="s">
        <v>101</v>
      </c>
      <c r="J31" s="5" t="s">
        <v>102</v>
      </c>
    </row>
    <row r="32" spans="1:10" x14ac:dyDescent="0.2">
      <c r="A32" s="3" t="s">
        <v>32</v>
      </c>
      <c r="B32" s="3" t="s">
        <v>82</v>
      </c>
      <c r="H32" s="3" t="s">
        <v>98</v>
      </c>
    </row>
    <row r="33" spans="1:10" x14ac:dyDescent="0.2">
      <c r="A33" s="3">
        <v>1</v>
      </c>
      <c r="B33" s="3" t="s">
        <v>33</v>
      </c>
      <c r="C33" s="2" t="s">
        <v>36</v>
      </c>
      <c r="E33" s="2">
        <f>142650000+172350000</f>
        <v>315000000</v>
      </c>
      <c r="F33" s="3">
        <f>E33/E34</f>
        <v>157500000</v>
      </c>
      <c r="H33" s="3" t="s">
        <v>4</v>
      </c>
      <c r="I33" s="3">
        <v>2299500000</v>
      </c>
    </row>
    <row r="34" spans="1:10" x14ac:dyDescent="0.2">
      <c r="C34" s="3">
        <v>2</v>
      </c>
      <c r="E34" s="3">
        <v>2</v>
      </c>
      <c r="H34" s="3" t="s">
        <v>5</v>
      </c>
      <c r="I34" s="3">
        <v>1755000000</v>
      </c>
    </row>
    <row r="35" spans="1:10" x14ac:dyDescent="0.2">
      <c r="H35" s="3" t="s">
        <v>99</v>
      </c>
      <c r="I35" s="3">
        <v>172350000</v>
      </c>
      <c r="J35" s="3">
        <v>142650000</v>
      </c>
    </row>
    <row r="36" spans="1:10" x14ac:dyDescent="0.2">
      <c r="A36" s="3">
        <v>2</v>
      </c>
      <c r="B36" s="3" t="s">
        <v>34</v>
      </c>
      <c r="C36" s="2" t="s">
        <v>4</v>
      </c>
      <c r="D36" s="2">
        <v>2299500000</v>
      </c>
      <c r="E36" s="9">
        <f>D36/D37</f>
        <v>14.6</v>
      </c>
      <c r="F36" s="3" t="s">
        <v>107</v>
      </c>
      <c r="H36" s="3" t="s">
        <v>100</v>
      </c>
      <c r="I36" s="3">
        <v>62625800</v>
      </c>
      <c r="J36" s="3">
        <v>54374200</v>
      </c>
    </row>
    <row r="37" spans="1:10" x14ac:dyDescent="0.2">
      <c r="B37" s="3" t="s">
        <v>43</v>
      </c>
      <c r="C37" s="3" t="s">
        <v>35</v>
      </c>
      <c r="D37" s="3">
        <v>157500000</v>
      </c>
    </row>
    <row r="39" spans="1:10" x14ac:dyDescent="0.2">
      <c r="A39" s="3">
        <v>3</v>
      </c>
      <c r="B39" s="3" t="s">
        <v>37</v>
      </c>
      <c r="C39" s="2">
        <v>365</v>
      </c>
      <c r="E39" s="2">
        <v>365</v>
      </c>
      <c r="F39" s="3">
        <f>E39/E40</f>
        <v>25</v>
      </c>
      <c r="G39" s="3" t="s">
        <v>110</v>
      </c>
    </row>
    <row r="40" spans="1:10" x14ac:dyDescent="0.2">
      <c r="C40" s="3" t="s">
        <v>38</v>
      </c>
      <c r="E40" s="10">
        <v>14.6</v>
      </c>
    </row>
    <row r="42" spans="1:10" x14ac:dyDescent="0.2">
      <c r="A42" s="3" t="s">
        <v>40</v>
      </c>
      <c r="B42" s="3" t="s">
        <v>82</v>
      </c>
    </row>
    <row r="43" spans="1:10" x14ac:dyDescent="0.2">
      <c r="A43" s="3">
        <v>1</v>
      </c>
      <c r="B43" s="3" t="s">
        <v>41</v>
      </c>
      <c r="C43" s="2" t="s">
        <v>42</v>
      </c>
      <c r="E43" s="2">
        <f>54374200+62625800</f>
        <v>117000000</v>
      </c>
      <c r="F43" s="3">
        <f>E43/E44</f>
        <v>58500000</v>
      </c>
    </row>
    <row r="44" spans="1:10" x14ac:dyDescent="0.2">
      <c r="C44" s="3">
        <v>2</v>
      </c>
      <c r="E44" s="3">
        <v>2</v>
      </c>
    </row>
    <row r="46" spans="1:10" x14ac:dyDescent="0.2">
      <c r="A46" s="3">
        <v>2</v>
      </c>
      <c r="B46" s="3" t="s">
        <v>44</v>
      </c>
      <c r="C46" s="2" t="s">
        <v>5</v>
      </c>
      <c r="D46" s="2">
        <v>1755000000</v>
      </c>
      <c r="E46" s="3">
        <f>D46/D47</f>
        <v>30</v>
      </c>
      <c r="F46" s="3" t="s">
        <v>107</v>
      </c>
    </row>
    <row r="47" spans="1:10" x14ac:dyDescent="0.2">
      <c r="B47" s="3" t="s">
        <v>43</v>
      </c>
      <c r="C47" s="11" t="s">
        <v>45</v>
      </c>
      <c r="D47" s="3">
        <v>58500000</v>
      </c>
    </row>
    <row r="49" spans="1:7" x14ac:dyDescent="0.2">
      <c r="A49" s="3">
        <v>3</v>
      </c>
      <c r="B49" s="3" t="s">
        <v>46</v>
      </c>
      <c r="C49" s="2">
        <v>365</v>
      </c>
      <c r="E49" s="2">
        <v>365</v>
      </c>
      <c r="F49" s="10">
        <f>E49/E50</f>
        <v>12.166666666666666</v>
      </c>
      <c r="G49" s="3" t="s">
        <v>39</v>
      </c>
    </row>
    <row r="50" spans="1:7" x14ac:dyDescent="0.2">
      <c r="B50" s="3" t="s">
        <v>47</v>
      </c>
      <c r="C50" s="3" t="s">
        <v>48</v>
      </c>
      <c r="E50" s="3">
        <v>30</v>
      </c>
    </row>
    <row r="52" spans="1:7" x14ac:dyDescent="0.2">
      <c r="A52" s="3" t="s">
        <v>49</v>
      </c>
      <c r="B52" s="3" t="s">
        <v>83</v>
      </c>
    </row>
    <row r="53" spans="1:7" x14ac:dyDescent="0.2">
      <c r="A53" s="3">
        <v>1</v>
      </c>
      <c r="B53" s="3" t="s">
        <v>50</v>
      </c>
      <c r="C53" s="2" t="s">
        <v>51</v>
      </c>
      <c r="D53" s="2">
        <v>32500000</v>
      </c>
      <c r="E53" s="1">
        <f>D53/D54</f>
        <v>0.8</v>
      </c>
    </row>
    <row r="54" spans="1:7" x14ac:dyDescent="0.2">
      <c r="C54" s="3" t="s">
        <v>52</v>
      </c>
      <c r="D54" s="3">
        <v>40625000</v>
      </c>
    </row>
    <row r="56" spans="1:7" x14ac:dyDescent="0.2">
      <c r="A56" s="3">
        <v>2</v>
      </c>
      <c r="B56" s="3" t="s">
        <v>53</v>
      </c>
      <c r="C56" s="2" t="s">
        <v>51</v>
      </c>
      <c r="D56" s="2">
        <v>32500000</v>
      </c>
      <c r="E56" s="3">
        <f>D56/D57</f>
        <v>4</v>
      </c>
      <c r="F56" s="3" t="s">
        <v>96</v>
      </c>
    </row>
    <row r="57" spans="1:7" x14ac:dyDescent="0.2">
      <c r="C57" s="3" t="s">
        <v>54</v>
      </c>
      <c r="D57" s="3">
        <v>8125000</v>
      </c>
      <c r="F57" s="3" t="s">
        <v>97</v>
      </c>
    </row>
    <row r="59" spans="1:7" x14ac:dyDescent="0.2">
      <c r="A59" s="3" t="s">
        <v>55</v>
      </c>
      <c r="B59" s="3" t="s">
        <v>84</v>
      </c>
    </row>
    <row r="60" spans="1:7" x14ac:dyDescent="0.2">
      <c r="A60" s="3">
        <v>1</v>
      </c>
      <c r="B60" s="3" t="s">
        <v>56</v>
      </c>
      <c r="C60" s="2" t="s">
        <v>9</v>
      </c>
      <c r="D60" s="2">
        <v>915197</v>
      </c>
      <c r="E60" s="12">
        <f>D60/D61</f>
        <v>0.11050449354617592</v>
      </c>
    </row>
    <row r="61" spans="1:7" x14ac:dyDescent="0.2">
      <c r="C61" s="3" t="s">
        <v>57</v>
      </c>
      <c r="D61" s="3">
        <v>8281989</v>
      </c>
    </row>
    <row r="63" spans="1:7" x14ac:dyDescent="0.2">
      <c r="A63" s="3" t="s">
        <v>58</v>
      </c>
      <c r="B63" s="3" t="s">
        <v>84</v>
      </c>
    </row>
    <row r="64" spans="1:7" x14ac:dyDescent="0.2">
      <c r="A64" s="3">
        <v>1</v>
      </c>
      <c r="B64" s="3" t="s">
        <v>59</v>
      </c>
      <c r="C64" s="2" t="s">
        <v>60</v>
      </c>
      <c r="E64" s="2">
        <f>8121576+6521576</f>
        <v>14643152</v>
      </c>
      <c r="F64" s="13">
        <f>E64/E65</f>
        <v>7321576</v>
      </c>
    </row>
    <row r="65" spans="1:9" x14ac:dyDescent="0.2">
      <c r="C65" s="3">
        <v>2</v>
      </c>
      <c r="E65" s="3">
        <v>2</v>
      </c>
    </row>
    <row r="67" spans="1:9" x14ac:dyDescent="0.2">
      <c r="A67" s="3">
        <v>2</v>
      </c>
      <c r="B67" s="3" t="s">
        <v>61</v>
      </c>
      <c r="C67" s="2" t="s">
        <v>62</v>
      </c>
      <c r="D67" s="2"/>
      <c r="E67" s="14"/>
      <c r="F67" s="15" t="s">
        <v>64</v>
      </c>
      <c r="G67" s="2"/>
      <c r="H67" s="3">
        <f>915197 + (50000*0.6)</f>
        <v>945197</v>
      </c>
      <c r="I67" s="12">
        <f>H67/H68</f>
        <v>0.12909747846638484</v>
      </c>
    </row>
    <row r="68" spans="1:9" x14ac:dyDescent="0.2">
      <c r="C68" s="3" t="s">
        <v>63</v>
      </c>
      <c r="F68" s="3">
        <v>7321576</v>
      </c>
      <c r="H68" s="3">
        <v>7321576</v>
      </c>
    </row>
    <row r="70" spans="1:9" x14ac:dyDescent="0.2">
      <c r="A70" s="3" t="s">
        <v>65</v>
      </c>
      <c r="B70" s="3" t="s">
        <v>84</v>
      </c>
    </row>
    <row r="71" spans="1:9" x14ac:dyDescent="0.2">
      <c r="A71" s="3">
        <v>1</v>
      </c>
      <c r="B71" s="3" t="s">
        <v>66</v>
      </c>
      <c r="C71" s="2" t="s">
        <v>67</v>
      </c>
      <c r="D71" s="2"/>
      <c r="E71" s="15" t="s">
        <v>68</v>
      </c>
      <c r="G71" s="2">
        <f>4949965+4316655</f>
        <v>9266620</v>
      </c>
      <c r="H71" s="3">
        <f>G71/G72</f>
        <v>4633310</v>
      </c>
    </row>
    <row r="72" spans="1:9" x14ac:dyDescent="0.2">
      <c r="C72" s="3">
        <v>2</v>
      </c>
      <c r="E72" s="3">
        <v>2</v>
      </c>
      <c r="G72" s="3">
        <v>2</v>
      </c>
    </row>
    <row r="74" spans="1:9" x14ac:dyDescent="0.2">
      <c r="A74" s="3">
        <v>2</v>
      </c>
      <c r="B74" s="3" t="s">
        <v>69</v>
      </c>
      <c r="C74" s="2" t="s">
        <v>70</v>
      </c>
      <c r="E74" s="15" t="s">
        <v>72</v>
      </c>
      <c r="G74" s="1">
        <f>(915197-80000)/4633310</f>
        <v>0.18025925310415233</v>
      </c>
    </row>
    <row r="75" spans="1:9" x14ac:dyDescent="0.2">
      <c r="C75" s="3" t="s">
        <v>71</v>
      </c>
      <c r="E75" s="3">
        <v>4633310</v>
      </c>
    </row>
    <row r="77" spans="1:9" x14ac:dyDescent="0.2">
      <c r="A77" s="3" t="s">
        <v>73</v>
      </c>
      <c r="B77" s="3" t="s">
        <v>84</v>
      </c>
    </row>
    <row r="78" spans="1:9" x14ac:dyDescent="0.2">
      <c r="A78" s="3">
        <v>1</v>
      </c>
      <c r="B78" s="3" t="s">
        <v>74</v>
      </c>
      <c r="C78" s="2" t="s">
        <v>75</v>
      </c>
      <c r="D78" s="2">
        <v>337500</v>
      </c>
      <c r="E78" s="3">
        <f>D78/D79</f>
        <v>225000</v>
      </c>
      <c r="F78" s="3" t="s">
        <v>77</v>
      </c>
    </row>
    <row r="79" spans="1:9" x14ac:dyDescent="0.2">
      <c r="C79" s="3" t="s">
        <v>76</v>
      </c>
      <c r="D79" s="16">
        <v>1.5</v>
      </c>
    </row>
    <row r="81" spans="1:7" x14ac:dyDescent="0.2">
      <c r="A81" s="3">
        <v>2</v>
      </c>
      <c r="B81" s="3" t="s">
        <v>78</v>
      </c>
      <c r="C81" s="2" t="s">
        <v>79</v>
      </c>
      <c r="E81" s="2">
        <f>915197-80000</f>
        <v>835197</v>
      </c>
      <c r="F81" s="16">
        <f>E81/E82</f>
        <v>3.7119866666666668</v>
      </c>
      <c r="G81" s="3" t="s">
        <v>81</v>
      </c>
    </row>
    <row r="82" spans="1:7" x14ac:dyDescent="0.2">
      <c r="C82" s="3" t="s">
        <v>80</v>
      </c>
      <c r="E82" s="3">
        <v>225000</v>
      </c>
    </row>
    <row r="85" spans="1:7" x14ac:dyDescent="0.2">
      <c r="A85" s="17" t="s">
        <v>85</v>
      </c>
      <c r="B85" s="17"/>
    </row>
    <row r="86" spans="1:7" x14ac:dyDescent="0.2">
      <c r="A86" s="3" t="s">
        <v>89</v>
      </c>
      <c r="C86" s="3" t="s">
        <v>90</v>
      </c>
      <c r="D86" s="3" t="s">
        <v>91</v>
      </c>
    </row>
    <row r="87" spans="1:7" x14ac:dyDescent="0.2">
      <c r="A87" s="3" t="s">
        <v>92</v>
      </c>
      <c r="B87" s="3" t="s">
        <v>86</v>
      </c>
      <c r="C87" s="9">
        <v>3.04</v>
      </c>
      <c r="D87" s="9">
        <v>3.77</v>
      </c>
    </row>
    <row r="88" spans="1:7" x14ac:dyDescent="0.2">
      <c r="A88" s="3" t="s">
        <v>93</v>
      </c>
      <c r="B88" s="3" t="s">
        <v>87</v>
      </c>
      <c r="C88" s="18">
        <v>9.3299999999999994E-2</v>
      </c>
      <c r="D88" s="18">
        <v>6.4399999999999999E-2</v>
      </c>
    </row>
    <row r="89" spans="1:7" x14ac:dyDescent="0.2">
      <c r="A89" s="3" t="s">
        <v>94</v>
      </c>
      <c r="B89" s="3" t="s">
        <v>88</v>
      </c>
      <c r="C89" s="16">
        <v>0.28000000000000003</v>
      </c>
      <c r="D89" s="16">
        <v>0.24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1"/>
  <sheetViews>
    <sheetView workbookViewId="0">
      <selection sqref="A1:I82"/>
    </sheetView>
  </sheetViews>
  <sheetFormatPr defaultColWidth="9.140625" defaultRowHeight="14.25" x14ac:dyDescent="0.2"/>
  <cols>
    <col min="1" max="1" width="11.42578125" style="3" customWidth="1"/>
    <col min="2" max="2" width="21.140625" style="3" customWidth="1"/>
    <col min="3" max="3" width="15.140625" style="3" customWidth="1"/>
    <col min="4" max="4" width="17" style="3" bestFit="1" customWidth="1"/>
    <col min="5" max="5" width="15.28515625" style="3" bestFit="1" customWidth="1"/>
    <col min="6" max="6" width="16.42578125" style="3" bestFit="1" customWidth="1"/>
    <col min="7" max="7" width="13.7109375" style="3" customWidth="1"/>
    <col min="8" max="8" width="12.28515625" style="3" bestFit="1" customWidth="1"/>
    <col min="9" max="16384" width="9.140625" style="3"/>
  </cols>
  <sheetData>
    <row r="1" spans="1:10" x14ac:dyDescent="0.2">
      <c r="A1" s="4" t="s">
        <v>0</v>
      </c>
    </row>
    <row r="2" spans="1:10" x14ac:dyDescent="0.2">
      <c r="A2" s="4" t="s">
        <v>1</v>
      </c>
    </row>
    <row r="3" spans="1:10" x14ac:dyDescent="0.2">
      <c r="A3" s="4"/>
    </row>
    <row r="5" spans="1:10" x14ac:dyDescent="0.2">
      <c r="A5" s="3" t="s">
        <v>2</v>
      </c>
      <c r="B5" s="3" t="s">
        <v>3</v>
      </c>
    </row>
    <row r="6" spans="1:10" x14ac:dyDescent="0.2">
      <c r="C6" s="5" t="s">
        <v>10</v>
      </c>
      <c r="D6" s="5" t="s">
        <v>13</v>
      </c>
      <c r="E6" s="5" t="s">
        <v>11</v>
      </c>
      <c r="F6" s="5" t="s">
        <v>12</v>
      </c>
      <c r="G6" s="5" t="s">
        <v>14</v>
      </c>
      <c r="H6" s="5" t="s">
        <v>11</v>
      </c>
      <c r="I6" s="5" t="s">
        <v>12</v>
      </c>
      <c r="J6" s="5"/>
    </row>
    <row r="7" spans="1:10" s="6" customFormat="1" x14ac:dyDescent="0.2">
      <c r="C7" s="6" t="s">
        <v>15</v>
      </c>
      <c r="D7" s="6" t="s">
        <v>16</v>
      </c>
      <c r="E7" s="6" t="s">
        <v>17</v>
      </c>
      <c r="F7" s="6" t="s">
        <v>18</v>
      </c>
      <c r="G7" s="6" t="s">
        <v>19</v>
      </c>
      <c r="H7" s="6" t="s">
        <v>20</v>
      </c>
      <c r="I7" s="6" t="s">
        <v>21</v>
      </c>
    </row>
    <row r="8" spans="1:10" x14ac:dyDescent="0.2">
      <c r="B8" s="3" t="s">
        <v>4</v>
      </c>
      <c r="C8" s="3">
        <v>1000000</v>
      </c>
      <c r="D8" s="3">
        <v>1100000</v>
      </c>
      <c r="F8" s="1"/>
      <c r="G8" s="3">
        <v>1300000</v>
      </c>
      <c r="I8" s="1"/>
    </row>
    <row r="9" spans="1:10" x14ac:dyDescent="0.2">
      <c r="B9" s="3" t="s">
        <v>5</v>
      </c>
      <c r="C9" s="2">
        <v>300000</v>
      </c>
      <c r="D9" s="2">
        <v>310000</v>
      </c>
      <c r="F9" s="1"/>
      <c r="G9" s="2">
        <v>364000</v>
      </c>
      <c r="I9" s="1"/>
    </row>
    <row r="10" spans="1:10" x14ac:dyDescent="0.2">
      <c r="B10" s="3" t="s">
        <v>6</v>
      </c>
      <c r="C10" s="3">
        <f>C8-C9</f>
        <v>700000</v>
      </c>
      <c r="D10" s="3">
        <f>D8-D9</f>
        <v>790000</v>
      </c>
      <c r="F10" s="1"/>
      <c r="G10" s="3">
        <f>G8-G9</f>
        <v>936000</v>
      </c>
      <c r="I10" s="1"/>
    </row>
    <row r="11" spans="1:10" x14ac:dyDescent="0.2">
      <c r="B11" s="3" t="s">
        <v>7</v>
      </c>
      <c r="C11" s="3">
        <v>421000</v>
      </c>
      <c r="D11" s="3">
        <v>484000</v>
      </c>
      <c r="F11" s="1"/>
      <c r="G11" s="3">
        <v>591000</v>
      </c>
      <c r="I11" s="1"/>
    </row>
    <row r="12" spans="1:10" x14ac:dyDescent="0.2">
      <c r="B12" s="3" t="s">
        <v>8</v>
      </c>
      <c r="C12" s="3">
        <v>111600</v>
      </c>
      <c r="D12" s="3">
        <v>122400</v>
      </c>
      <c r="F12" s="1"/>
      <c r="G12" s="3">
        <v>137800</v>
      </c>
      <c r="I12" s="1"/>
    </row>
    <row r="13" spans="1:10" ht="15" thickBot="1" x14ac:dyDescent="0.25">
      <c r="B13" s="3" t="s">
        <v>9</v>
      </c>
      <c r="C13" s="7">
        <f>C10-C11-C12</f>
        <v>167400</v>
      </c>
      <c r="D13" s="7">
        <f>D10-D11-D12</f>
        <v>183600</v>
      </c>
      <c r="F13" s="1"/>
      <c r="G13" s="7">
        <f>G10-G11-G12</f>
        <v>207200</v>
      </c>
      <c r="I13" s="1"/>
    </row>
    <row r="14" spans="1:10" ht="15" thickTop="1" x14ac:dyDescent="0.2"/>
    <row r="15" spans="1:10" x14ac:dyDescent="0.2">
      <c r="A15" s="3" t="s">
        <v>25</v>
      </c>
      <c r="B15" s="3" t="s">
        <v>22</v>
      </c>
    </row>
    <row r="16" spans="1:10" x14ac:dyDescent="0.2">
      <c r="C16" s="5" t="s">
        <v>10</v>
      </c>
      <c r="D16" s="5" t="s">
        <v>23</v>
      </c>
      <c r="E16" s="5" t="s">
        <v>13</v>
      </c>
      <c r="F16" s="5" t="s">
        <v>23</v>
      </c>
      <c r="G16" s="5" t="s">
        <v>14</v>
      </c>
      <c r="H16" s="5" t="s">
        <v>23</v>
      </c>
    </row>
    <row r="17" spans="1:9" x14ac:dyDescent="0.2">
      <c r="B17" s="6"/>
      <c r="C17" s="6" t="s">
        <v>24</v>
      </c>
      <c r="E17" s="6" t="s">
        <v>24</v>
      </c>
      <c r="F17" s="6"/>
      <c r="G17" s="6" t="s">
        <v>24</v>
      </c>
      <c r="H17" s="6"/>
      <c r="I17" s="6"/>
    </row>
    <row r="18" spans="1:9" x14ac:dyDescent="0.2">
      <c r="B18" s="3" t="s">
        <v>4</v>
      </c>
      <c r="C18" s="3">
        <v>1000000</v>
      </c>
      <c r="D18" s="1"/>
      <c r="E18" s="3">
        <v>1100000</v>
      </c>
      <c r="F18" s="1"/>
      <c r="G18" s="3">
        <v>1300000</v>
      </c>
      <c r="H18" s="1"/>
      <c r="I18" s="1"/>
    </row>
    <row r="19" spans="1:9" x14ac:dyDescent="0.2">
      <c r="B19" s="3" t="s">
        <v>5</v>
      </c>
      <c r="C19" s="2">
        <v>300000</v>
      </c>
      <c r="D19" s="1"/>
      <c r="E19" s="2">
        <v>310000</v>
      </c>
      <c r="F19" s="1"/>
      <c r="G19" s="2">
        <v>364000</v>
      </c>
      <c r="H19" s="1"/>
      <c r="I19" s="1"/>
    </row>
    <row r="20" spans="1:9" x14ac:dyDescent="0.2">
      <c r="B20" s="3" t="s">
        <v>6</v>
      </c>
      <c r="C20" s="3">
        <f>C18-C19</f>
        <v>700000</v>
      </c>
      <c r="D20" s="1"/>
      <c r="E20" s="3">
        <f>E18-E19</f>
        <v>790000</v>
      </c>
      <c r="F20" s="1"/>
      <c r="G20" s="3">
        <f>G18-G19</f>
        <v>936000</v>
      </c>
      <c r="H20" s="1"/>
      <c r="I20" s="1"/>
    </row>
    <row r="21" spans="1:9" x14ac:dyDescent="0.2">
      <c r="B21" s="3" t="s">
        <v>7</v>
      </c>
      <c r="C21" s="3">
        <v>421000</v>
      </c>
      <c r="D21" s="1"/>
      <c r="E21" s="3">
        <v>484000</v>
      </c>
      <c r="F21" s="1"/>
      <c r="G21" s="3">
        <v>591000</v>
      </c>
      <c r="H21" s="1"/>
      <c r="I21" s="1"/>
    </row>
    <row r="22" spans="1:9" x14ac:dyDescent="0.2">
      <c r="B22" s="3" t="s">
        <v>8</v>
      </c>
      <c r="C22" s="3">
        <v>111600</v>
      </c>
      <c r="D22" s="1"/>
      <c r="E22" s="3">
        <v>122400</v>
      </c>
      <c r="F22" s="1"/>
      <c r="G22" s="3">
        <v>137800</v>
      </c>
      <c r="H22" s="1"/>
      <c r="I22" s="1"/>
    </row>
    <row r="23" spans="1:9" ht="15" thickBot="1" x14ac:dyDescent="0.25">
      <c r="B23" s="3" t="s">
        <v>9</v>
      </c>
      <c r="C23" s="7">
        <f>C20-C21-C22</f>
        <v>167400</v>
      </c>
      <c r="D23" s="1"/>
      <c r="E23" s="7">
        <f>E20-E21-E22</f>
        <v>183600</v>
      </c>
      <c r="F23" s="1"/>
      <c r="G23" s="7">
        <f>G20-G21-G22</f>
        <v>207200</v>
      </c>
      <c r="H23" s="1"/>
      <c r="I23" s="1"/>
    </row>
    <row r="24" spans="1:9" ht="15" thickTop="1" x14ac:dyDescent="0.2"/>
    <row r="25" spans="1:9" x14ac:dyDescent="0.2">
      <c r="A25" s="3" t="s">
        <v>26</v>
      </c>
    </row>
    <row r="26" spans="1:9" x14ac:dyDescent="0.2">
      <c r="A26" s="3">
        <v>1</v>
      </c>
      <c r="B26" s="3" t="s">
        <v>29</v>
      </c>
      <c r="C26" s="2"/>
      <c r="E26" s="8"/>
    </row>
    <row r="29" spans="1:9" x14ac:dyDescent="0.2">
      <c r="A29" s="3">
        <v>2</v>
      </c>
      <c r="B29" s="3" t="s">
        <v>30</v>
      </c>
      <c r="C29" s="2"/>
      <c r="D29" s="2"/>
      <c r="E29" s="2"/>
      <c r="F29" s="8"/>
    </row>
    <row r="32" spans="1:9" x14ac:dyDescent="0.2">
      <c r="A32" s="3" t="s">
        <v>32</v>
      </c>
    </row>
    <row r="33" spans="1:5" x14ac:dyDescent="0.2">
      <c r="A33" s="3">
        <v>1</v>
      </c>
      <c r="B33" s="3" t="s">
        <v>33</v>
      </c>
      <c r="C33" s="2"/>
      <c r="E33" s="2"/>
    </row>
    <row r="36" spans="1:5" x14ac:dyDescent="0.2">
      <c r="A36" s="3">
        <v>2</v>
      </c>
      <c r="B36" s="3" t="s">
        <v>34</v>
      </c>
      <c r="C36" s="2"/>
      <c r="D36" s="2"/>
      <c r="E36" s="9"/>
    </row>
    <row r="37" spans="1:5" x14ac:dyDescent="0.2">
      <c r="B37" s="3" t="s">
        <v>43</v>
      </c>
    </row>
    <row r="39" spans="1:5" x14ac:dyDescent="0.2">
      <c r="A39" s="3">
        <v>3</v>
      </c>
      <c r="B39" s="3" t="s">
        <v>37</v>
      </c>
      <c r="C39" s="2"/>
      <c r="E39" s="2"/>
    </row>
    <row r="40" spans="1:5" x14ac:dyDescent="0.2">
      <c r="E40" s="10"/>
    </row>
    <row r="42" spans="1:5" x14ac:dyDescent="0.2">
      <c r="A42" s="3" t="s">
        <v>40</v>
      </c>
    </row>
    <row r="43" spans="1:5" x14ac:dyDescent="0.2">
      <c r="A43" s="3">
        <v>1</v>
      </c>
      <c r="B43" s="3" t="s">
        <v>41</v>
      </c>
      <c r="C43" s="2"/>
      <c r="E43" s="2"/>
    </row>
    <row r="46" spans="1:5" x14ac:dyDescent="0.2">
      <c r="A46" s="3">
        <v>2</v>
      </c>
      <c r="B46" s="3" t="s">
        <v>44</v>
      </c>
      <c r="C46" s="2"/>
      <c r="D46" s="2"/>
    </row>
    <row r="47" spans="1:5" x14ac:dyDescent="0.2">
      <c r="B47" s="3" t="s">
        <v>43</v>
      </c>
      <c r="C47" s="11"/>
    </row>
    <row r="49" spans="1:6" x14ac:dyDescent="0.2">
      <c r="A49" s="3">
        <v>3</v>
      </c>
      <c r="B49" s="3" t="s">
        <v>46</v>
      </c>
      <c r="C49" s="2"/>
      <c r="E49" s="2"/>
      <c r="F49" s="10"/>
    </row>
    <row r="50" spans="1:6" x14ac:dyDescent="0.2">
      <c r="B50" s="3" t="s">
        <v>47</v>
      </c>
    </row>
    <row r="52" spans="1:6" x14ac:dyDescent="0.2">
      <c r="A52" s="3" t="s">
        <v>49</v>
      </c>
    </row>
    <row r="53" spans="1:6" x14ac:dyDescent="0.2">
      <c r="A53" s="3">
        <v>1</v>
      </c>
      <c r="B53" s="3" t="s">
        <v>50</v>
      </c>
      <c r="C53" s="2"/>
      <c r="D53" s="2"/>
      <c r="E53" s="1"/>
    </row>
    <row r="56" spans="1:6" x14ac:dyDescent="0.2">
      <c r="A56" s="3">
        <v>2</v>
      </c>
      <c r="B56" s="3" t="s">
        <v>53</v>
      </c>
      <c r="C56" s="2"/>
      <c r="D56" s="2"/>
    </row>
    <row r="59" spans="1:6" x14ac:dyDescent="0.2">
      <c r="A59" s="3" t="s">
        <v>55</v>
      </c>
    </row>
    <row r="60" spans="1:6" x14ac:dyDescent="0.2">
      <c r="A60" s="3">
        <v>1</v>
      </c>
      <c r="B60" s="3" t="s">
        <v>56</v>
      </c>
      <c r="C60" s="2"/>
      <c r="D60" s="2"/>
      <c r="E60" s="12"/>
    </row>
    <row r="63" spans="1:6" x14ac:dyDescent="0.2">
      <c r="A63" s="3" t="s">
        <v>58</v>
      </c>
    </row>
    <row r="64" spans="1:6" x14ac:dyDescent="0.2">
      <c r="A64" s="3">
        <v>1</v>
      </c>
      <c r="B64" s="3" t="s">
        <v>59</v>
      </c>
      <c r="C64" s="2"/>
      <c r="E64" s="2"/>
      <c r="F64" s="13"/>
    </row>
    <row r="67" spans="1:9" x14ac:dyDescent="0.2">
      <c r="A67" s="3">
        <v>2</v>
      </c>
      <c r="B67" s="3" t="s">
        <v>61</v>
      </c>
      <c r="C67" s="2"/>
      <c r="D67" s="2"/>
      <c r="E67" s="14"/>
      <c r="F67" s="15"/>
      <c r="G67" s="2"/>
      <c r="I67" s="12"/>
    </row>
    <row r="70" spans="1:9" x14ac:dyDescent="0.2">
      <c r="A70" s="3" t="s">
        <v>65</v>
      </c>
    </row>
    <row r="71" spans="1:9" x14ac:dyDescent="0.2">
      <c r="A71" s="3">
        <v>1</v>
      </c>
      <c r="B71" s="3" t="s">
        <v>66</v>
      </c>
      <c r="C71" s="2"/>
      <c r="D71" s="2"/>
      <c r="E71" s="15"/>
      <c r="G71" s="2"/>
    </row>
    <row r="74" spans="1:9" x14ac:dyDescent="0.2">
      <c r="A74" s="3">
        <v>2</v>
      </c>
      <c r="B74" s="3" t="s">
        <v>69</v>
      </c>
      <c r="C74" s="2"/>
      <c r="E74" s="15"/>
      <c r="G74" s="1"/>
    </row>
    <row r="77" spans="1:9" x14ac:dyDescent="0.2">
      <c r="A77" s="3" t="s">
        <v>73</v>
      </c>
    </row>
    <row r="78" spans="1:9" x14ac:dyDescent="0.2">
      <c r="A78" s="3">
        <v>1</v>
      </c>
      <c r="B78" s="3" t="s">
        <v>74</v>
      </c>
      <c r="C78" s="2"/>
      <c r="D78" s="2"/>
    </row>
    <row r="79" spans="1:9" x14ac:dyDescent="0.2">
      <c r="D79" s="16"/>
    </row>
    <row r="81" spans="1:6" x14ac:dyDescent="0.2">
      <c r="A81" s="3">
        <v>2</v>
      </c>
      <c r="B81" s="3" t="s">
        <v>78</v>
      </c>
      <c r="C81" s="2"/>
      <c r="E81" s="2"/>
      <c r="F81" s="16"/>
    </row>
  </sheetData>
  <pageMargins left="0.25" right="0.25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Day 1</vt:lpstr>
      <vt:lpstr>WS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Hartin, Nancy</dc:creator>
  <cp:lastModifiedBy>Harbert Classroom</cp:lastModifiedBy>
  <cp:lastPrinted>2021-04-22T14:21:25Z</cp:lastPrinted>
  <dcterms:created xsi:type="dcterms:W3CDTF">2019-05-01T16:55:06Z</dcterms:created>
  <dcterms:modified xsi:type="dcterms:W3CDTF">2022-11-17T19:31:29Z</dcterms:modified>
</cp:coreProperties>
</file>